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432AEE6E-C500-4FCE-A414-3959B3ED875F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4" i="1" l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<sst xmlns="http://schemas.openxmlformats.org/spreadsheetml/2006/main" count="1752" uniqueCount="873">
  <si>
    <t>CIG</t>
  </si>
  <si>
    <t>Oggetto</t>
  </si>
  <si>
    <t>Scelta del contraente</t>
  </si>
  <si>
    <t>Importo di aggiudicazione</t>
  </si>
  <si>
    <t>Importo somme liquidate</t>
  </si>
  <si>
    <t>data inizio-data ultimazione</t>
  </si>
  <si>
    <t>Codice fisc. - Elenco operatori invitati</t>
  </si>
  <si>
    <t>02345670307-Ferrovia Udine-Cividale</t>
  </si>
  <si>
    <t>manutenzione evolutiva dei manuali di mestiere delle imprese ferroviarie</t>
  </si>
  <si>
    <t>04010730234-TRAINING SRL</t>
  </si>
  <si>
    <t>26400.0</t>
  </si>
  <si>
    <t>inizio 01/01/2021, ultimazione 31/12/2023</t>
  </si>
  <si>
    <t>02345670307-SocietÃ  Ferrovie Udine Cividale s.r.l.</t>
  </si>
  <si>
    <t>02892571205-MA.FER srl</t>
  </si>
  <si>
    <t>01585570581-Rete Ferroviaria Italiana s.p.a.</t>
  </si>
  <si>
    <t>6000.0</t>
  </si>
  <si>
    <t>600000.0</t>
  </si>
  <si>
    <t>INDIVIDUAZIONE DEL RESPONSABILE ESTERNO DEL SERVIZIO DI PREVENZIONE E PROTEZIONE AI SENSI DEL D.LGS. 81/2008 E AFFIDAMENTO DEL SERVIZIO DI GESTIONE DI TUTTI GLI INCOMBENTI NECESSARI ALLACQUISIZIONE E SUCCESSIVO MANTENIMENTO IN CAPO A FUC DELLE CERTIFICAZIONI ISO 14001 E OHSAS 18001</t>
  </si>
  <si>
    <t>BRNCRS73H09L483C-STUDIO BRUNETTA</t>
  </si>
  <si>
    <t>139200.0</t>
  </si>
  <si>
    <t>inizio 01/12/2020, ultimazione 30/11/2024</t>
  </si>
  <si>
    <t xml:space="preserve">Convenzione per l'applicazione di uno sconto per l'acquisto di capi di abbigliamento di qualitÃ  e per l'emissione di buoni di acquisto nominativi a favore del personale della SocietÃ  Ferrovie Udine Cividale s.r.l. </t>
  </si>
  <si>
    <t>02367870306-arteni spa</t>
  </si>
  <si>
    <t>9088.52</t>
  </si>
  <si>
    <t>02510810308-E.L. di Beltrame Loris S.a.s.</t>
  </si>
  <si>
    <t>Servizio di controllo della vegetazione, comprendente servizio di diserbo chimico della linea ferroviaria Udine-Cividale e relative pertinenze ed eventuali prestazioni accessorie di taglio alberi e falciatura erbe</t>
  </si>
  <si>
    <t>02533620270-VENETA21 S.R.L.</t>
  </si>
  <si>
    <t>25442.62</t>
  </si>
  <si>
    <t>02083270302-S.I.E.L. di Pellizzari Gianluca e Iuri Denis Snc</t>
  </si>
  <si>
    <t>Progettazione (fattibilitÃ  tecnico economica, definitiva ed esecutiva) degli interventi di manutenzione straordinaria e risanamento conservativo dei ponti Roggia Cividina, Malina e Malina Matta.</t>
  </si>
  <si>
    <t>00806630323-Mercitalia Shunting &amp; Terminal</t>
  </si>
  <si>
    <t>38170.83</t>
  </si>
  <si>
    <t>servizio di assunzione di responsabilitÃ  e fornitura delle figure di istruttore ferroviario relativamente a preparazione dei treni - accompagnamento dei treni - condotta dei treni e manutenzione dei veicoli</t>
  </si>
  <si>
    <t>CH50140156394-SerForm Sagl</t>
  </si>
  <si>
    <t>39900.0</t>
  </si>
  <si>
    <t>servizio di verifica e taratura degli strumenti di misura presenti presso l'impianto ferroviario ubicato a Udine in via Peschiera, 30</t>
  </si>
  <si>
    <t>03502820370-KIWA CERMET Italia S.p.A.</t>
  </si>
  <si>
    <t>7695.0</t>
  </si>
  <si>
    <t>inizio 18/06/2020, ultimazione 17/06/2023</t>
  </si>
  <si>
    <t>3600.0</t>
  </si>
  <si>
    <t>18620.0</t>
  </si>
  <si>
    <t>servizio assicurazione vettoriale</t>
  </si>
  <si>
    <t>05032630963-ALLIANZ s.p.a.</t>
  </si>
  <si>
    <t>40500.0</t>
  </si>
  <si>
    <t>inizio 31/12/2019, ultimazione 31/12/2022</t>
  </si>
  <si>
    <t>servizio assicurazione corpi ferroviari</t>
  </si>
  <si>
    <t>120300.0</t>
  </si>
  <si>
    <t>980.0</t>
  </si>
  <si>
    <t>Servizio di manutenzione programmata impianti di sollevamento annuale e ispezione trimestrale funi e catene - compilazione libretto</t>
  </si>
  <si>
    <t>01524310305-Savio s.r.l.</t>
  </si>
  <si>
    <t>inizio 07/11/2019, ultimazione 06/11/2022</t>
  </si>
  <si>
    <t>01420610931-Alibus International s.r.l.</t>
  </si>
  <si>
    <t>SERVIZIO DI  CONDUZIONE E MANUTENZIONE IMPIANTI DI CLIMATIZZAZIONE ESTIVA E INVERNALE</t>
  </si>
  <si>
    <t>11610.0</t>
  </si>
  <si>
    <t>inizio 24/10/2019, ultimazione 23/10/2024</t>
  </si>
  <si>
    <t>Affidamento dei servizi di consulenza ed informatici in materia di rifiuti</t>
  </si>
  <si>
    <t>02781830308-NEDA AMBIENTE FVG s.r.l.</t>
  </si>
  <si>
    <t>inizio 09/10/2019, ultimazione 08/10/2022</t>
  </si>
  <si>
    <t>300.0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</si>
  <si>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</si>
  <si>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</t>
  </si>
  <si>
    <t>38900.0</t>
  </si>
  <si>
    <t>4650.0</t>
  </si>
  <si>
    <t>Codice fisc. -Aggiudicatario</t>
  </si>
  <si>
    <t>Codice fisc. - Struttura proponente</t>
  </si>
  <si>
    <t>996.6</t>
  </si>
  <si>
    <t>Servizio modifica configurazione impianto distributore gasolio a Cividale</t>
  </si>
  <si>
    <t>01274390309-CHIURLO SRL</t>
  </si>
  <si>
    <t>187.6</t>
  </si>
  <si>
    <t>inizio 30/12/2021, ultimazione 30/12/2021</t>
  </si>
  <si>
    <t>Fornitura di attrezzaggio dei carri pianale nell'ambito di interventi manutentivi, di miglioramento e di ammodernamento del materiale rotabile ferroviario della SocietÃ  Ferrovie Udine Cividale s.r.l.</t>
  </si>
  <si>
    <t>ATU 71091757-INNOFREIGHT AUSTRIA GMBH</t>
  </si>
  <si>
    <t>692300.0</t>
  </si>
  <si>
    <t>inizio 27/12/2021, ultimazione 26/04/2022</t>
  </si>
  <si>
    <t>Software Gestionale Softrail per le attivitÃ  di Impresa Ferroviaria (comprensivo dei software SkillPlan, RailMobile, MainTrack)</t>
  </si>
  <si>
    <t>01614510335-BINARY SYSTEM</t>
  </si>
  <si>
    <t>79500.0</t>
  </si>
  <si>
    <t>inizio 22/12/2021, ultimazione 31/12/2023</t>
  </si>
  <si>
    <t>RINNOVO BIENNALE SERVIZIO DI ACCESSO AL SISTEMA NTS PER INSERIMENTO DATI ORARIO COMMERCIALE</t>
  </si>
  <si>
    <t>05403151003-Trenitalia spa</t>
  </si>
  <si>
    <t>1000.0</t>
  </si>
  <si>
    <t>inizio 22/12/2021, ultimazione 22/12/2023</t>
  </si>
  <si>
    <t>Servizio di implementazione database SINFI</t>
  </si>
  <si>
    <t>03810600159-GENEGIS GI SRL</t>
  </si>
  <si>
    <t>1250.0</t>
  </si>
  <si>
    <t>servizio assicurativo rct/o periodo 14.12.2021-31.12.2023</t>
  </si>
  <si>
    <t>MGHMHL79E68L483U-Mugherli Michela,02425160302-Assifriuli Group sas di F.Persivale e L. Toninato &amp; C. Agenzia UnipolSai Assicurazioni,10548370963-LLOYD'S INSURANCE COMPANY S.A.,97091840823-milazzo &amp; milazzo assicurazioni del Dott. Andrea Fabrizio Milazzo sas</t>
  </si>
  <si>
    <t>97091840823-milazzo &amp; milazzo assicurazioni del Dott. Andrea Fabrizio Milazzo sas</t>
  </si>
  <si>
    <t>362804.19</t>
  </si>
  <si>
    <t>inizio 14/12/2021, ultimazione 31/12/2023</t>
  </si>
  <si>
    <t>Servizio relativo all'utilizzo delle tracce orarie funzionali all'effettuazione di treni per traffico passeggeri a committenza pubblica (progetto MICOTRA) e dei servizi di cui al capitolo 5 del PIR - utenze GSMR  (anno 2021-2022)</t>
  </si>
  <si>
    <t>01585570581-Rete Ferroviaria Italiana spa</t>
  </si>
  <si>
    <t>inizio 12/12/2021, ultimazione 10/12/2022</t>
  </si>
  <si>
    <t>servizio tracce orarie merci anno 2021-2022</t>
  </si>
  <si>
    <t>00465390581-Commel srl,01348530393-Servizi Ferroviari Integrati S.r.l. con socio unico,00859630295-FCS srl,04406630238-TECNOTEAM ITALIA,00375060175-STA-FOR S.R.L.,01412720599 -CO.ME.CEL.</t>
  </si>
  <si>
    <t>00859630295-FCS srl</t>
  </si>
  <si>
    <t>800.0</t>
  </si>
  <si>
    <t>Fornitura pistola erogazione gasolio presso impianto stazione di Cividale del Friuli</t>
  </si>
  <si>
    <t>270.0</t>
  </si>
  <si>
    <t>inizio 06/12/2021, ultimazione 08/12/2021</t>
  </si>
  <si>
    <t xml:space="preserve">FORNITURA DI N.2 RASTRELLIERE PORTA SCARPE FERMACARRO PRESSO LA SOCIETA' FERROVIE UDINE CIVIDALE SRL IN VIA PESCHIERA, 30 UDINE   </t>
  </si>
  <si>
    <t xml:space="preserve">00405120304-COSTRUZIONI MECCANICHE MINUTTI SNC,CRZGRL84H22L483W-G. &amp; C. DI CARUZZI GABRIELE,02147330308-B.L. METAL DESIGN </t>
  </si>
  <si>
    <t>00405120304-COSTRUZIONI MECCANICHE MINUTTI SNC</t>
  </si>
  <si>
    <t>400.0</t>
  </si>
  <si>
    <t>Servizio di assistenza in outsourcing dell'infrastruttura IT della SocietÃ  Ferrovie Udine Cividale</t>
  </si>
  <si>
    <t>02175740303-BEANTECH</t>
  </si>
  <si>
    <t>66000.0</t>
  </si>
  <si>
    <t>inizio 15/11/2021, ultimazione 14/10/2024</t>
  </si>
  <si>
    <t>00165480302-3C COMPAGNIA COMMERCIO COMBUSTIBILI SAS DI MUGHERLI SRL,00165160300-VANELLO EUGENIO &amp; FIGLI SPA,00853630325-LA NAFTA SRL UNIPERSONALE,01929200267-Gruppo Distribuzione Petroli srl</t>
  </si>
  <si>
    <t>00165480302-3C COMPAGNIA COMMERCIO COMBUSTIBILI SAS DI MUGHERLI SRL</t>
  </si>
  <si>
    <t xml:space="preserve">Canone annuale per convenzione GSMR piÃ¹ una tantum </t>
  </si>
  <si>
    <t>16000.0</t>
  </si>
  <si>
    <t>inizio 10/11/2021, ultimazione 09/11/2022</t>
  </si>
  <si>
    <t>Sostituzione lampade illuminazione esterna officina della SocietÃ  Ferrovie Udine Cividale Srl in via Peschiera, 30 Udine</t>
  </si>
  <si>
    <t>1360.0</t>
  </si>
  <si>
    <t>inizio 10/11/2021, ultimazione 18/01/2022</t>
  </si>
  <si>
    <t>Fornitura recinzione e cancello PRFV per magazzino presso la sede FUC</t>
  </si>
  <si>
    <t>00405120304-COSTRUZIONI MECCANICHE MINUTTI SNC,02212620302-FIBRE NET S.P.A.,11067150158-TICOMM &amp; PROMACO S.R.L.</t>
  </si>
  <si>
    <t>02212620302-FIBRE NET S.P.A.</t>
  </si>
  <si>
    <t>5684.47</t>
  </si>
  <si>
    <t>02593380302-AUTOFFICINA ZANIN SAS di Marco e Katia Zanin,TNTNLL74E27L483X-AUTOFFICINA DI TONIUTTI NELLO,00221230303-NONINO S.N.C. AUTOFFICINA DI ALESSANDRO E ANDREA</t>
  </si>
  <si>
    <t>00221230303-NONINO S.N.C. AUTOFFICINA DI ALESSANDRO E ANDREA</t>
  </si>
  <si>
    <t>Progettazione, computo metrico estimativo e direzione lavori per realizzazione cappotto su porzione di fabbricato ad uso uffici in via Peschiera, 30 Udine [foglio 52, mappale 1477]</t>
  </si>
  <si>
    <t>CLDMSM59M16L483U-geom. Massimo Caldana</t>
  </si>
  <si>
    <t>4729.0</t>
  </si>
  <si>
    <t>inizio 03/11/2021</t>
  </si>
  <si>
    <t>10320380966-SIEMENS MOBILITY SRL</t>
  </si>
  <si>
    <t>inizio 30/10/2021, ultimazione 30/10/2023</t>
  </si>
  <si>
    <t xml:space="preserve">Tagliandi e revisioni autoveicoli FIAT Bravo EZ593KF e Ducato FC370XK </t>
  </si>
  <si>
    <t>02593380302-AUTOFFICINA ZANIN SAS di Marco e Katia Zanin</t>
  </si>
  <si>
    <t>880.46</t>
  </si>
  <si>
    <t>servizio di autocorse sostitutive di treni soppressi della SocietÃ  Ferrovie Udine Cividale sulla linea "Udine-Cividale" per il periodo dal 13.09.2021 al 11.06.2022</t>
  </si>
  <si>
    <t>00500670310-ARRIVA UDINE S.p.A.,00188590939-ATAP S.p.a.   ,00505830315-APT S.p.a. Gorizia,00977240324-Trieste Trasporti S.p.A.</t>
  </si>
  <si>
    <t>00500670310-ARRIVA UDINE S.p.A.</t>
  </si>
  <si>
    <t>156164.51</t>
  </si>
  <si>
    <t>inizio 13/09/2021, ultimazione 11/06/2022</t>
  </si>
  <si>
    <t>servizi di manutenzione degli apparati tecnologici di segnalamento e sicurezza, degli interventi a chiamata in regime di reperibilitÃ  sulla linea ferroviaria Udine Cividale, per il periodo di anni 1 (uno) rinnovabile per un ulteriore anno mediante proroghe semestrali</t>
  </si>
  <si>
    <t>inizio 13/09/2021, ultimazione 12/09/2023</t>
  </si>
  <si>
    <t>Ricognizione preliminare congruitÃ  catastale asset immobiliare FUC</t>
  </si>
  <si>
    <t>TSSNTN79E23L483H-TASSONE ANTONIO,BRTNDR69R04L483O-ANDREA BORTUZZO,SNCNRC81M08L483P-ENRICO SINICCO,LVOMHL70E20L483K-MICHELE OLIVO</t>
  </si>
  <si>
    <t>TSSNTN79E23L483H-TASSONE ANTONIO</t>
  </si>
  <si>
    <t>1039.5</t>
  </si>
  <si>
    <t>inizio 07/09/2021, ultimazione 07/12/2021</t>
  </si>
  <si>
    <t>AttivitÃ  di formazione e affiancamento on site e da remoto per l'utilizzo della piattaforma di e-procurement Appalti e Contratti di Maggioli.</t>
  </si>
  <si>
    <t>06188330150-Maggioli S.p.A.</t>
  </si>
  <si>
    <t>4350.0</t>
  </si>
  <si>
    <t>inizio 01/09/2021, ultimazione 30/06/2022</t>
  </si>
  <si>
    <t>1296.0</t>
  </si>
  <si>
    <t>servizio di sorveglianza sanitaria dei lavoratori della societÃ  ferrovie udine cividale s.r.l. e nomina del medico competente ai sensi del d.lgs. n. 81/2008 e s.m.i. per il biennio 2021-2023 ai sensi dellart. 36 comma 2) lettera a) del d.lgs. 50/2016 cosÃ¬ come modificato dall'art. 1 comma 2. lett. a) della legge n. 120.</t>
  </si>
  <si>
    <t>02451580308-NEW CORAM SRL</t>
  </si>
  <si>
    <t>15900.0</t>
  </si>
  <si>
    <t>inizio 28/08/2021, ultimazione 28/08/2023</t>
  </si>
  <si>
    <t>02628840304-furlangomme srl</t>
  </si>
  <si>
    <t xml:space="preserve">fornitura di gasolio a basso tenore di zolfo, ai sensi del D.lgs. n. 152 del 03/04/2006 e s.m.i., per trazione ferroviaria a parziale esenzione di accisa Triennio 2021-2024  - consegna presso officina/deposito di Udine e Stazione di Cividale del Friuli (UD)  </t>
  </si>
  <si>
    <t>01274390309-CHIURLO SRL,00165480302-3C COMPAGNIA COMMERCIO COMBUSTIBILI SAS DI MUGHERLI SRL,00605110402-Centro Petroli Baroni Srl,03969200280-BOGONI SRL</t>
  </si>
  <si>
    <t>03969200280-BOGONI SRL</t>
  </si>
  <si>
    <t>319857.48</t>
  </si>
  <si>
    <t>inizio 13/07/2021, ultimazione 31/12/2024</t>
  </si>
  <si>
    <t>Servizio di Data Protection Officer (DPO) e dei relativi servizi di formazione, informazione e consulenza, ai sensi del  Regolamento (UE) 679/2016 (Regolamento Generale sulla Protezione dei Dati - RGPD)</t>
  </si>
  <si>
    <t>CLNFNC86R25I904T-EKO Sicurezza di Colonnello Francesco,MBTGBR56L18I904H-GA SERVICE,10215100966-Net Patrol Italia Srl,00948610324-SYNERGICA SRL</t>
  </si>
  <si>
    <t>10215100966-Net Patrol Italia Srl</t>
  </si>
  <si>
    <t>inizio 01/07/2021, ultimazione 30/06/2024</t>
  </si>
  <si>
    <t>0.0</t>
  </si>
  <si>
    <t>Servizi professionali fiscali e tributari</t>
  </si>
  <si>
    <t>BRNSLV70T57L483M-SILVIA BRINI</t>
  </si>
  <si>
    <t>SERVIZIO DI PULIZIA DEGLI UFFICI IN DOTAZIONE ALLA SOCIETA' FERROVIE UDINE CIVIDALE S.R.L.</t>
  </si>
  <si>
    <t>02861550305-ESTERNA SERVIZI S.R.L.,03714570714-PENTAGONO SERVICE SOCIETA' COOPERATIVA,04191210402-Aurea Servizi srl,14153761003-kdm global service and sadety soc coop,00505590224-MIORELLI SERVICE S.P.A. A SOCIO UNICO,DLRFRC63C23G284X-Artco Servizi SocietÃ  Cooperativa,03131230173-PULISTAR SRL,03654920614-PARENTE SERVICE S.r.l.,03022130128-Turn Key Global Service s.r.l.,04033760820-EUROSERVICE S.R.L.,03135750135-IL FARO SOCIETA' COOPERATIVA PER AZIONI,01121590770-C.S.F. COSTRUZIONI E SERVIZI SRL,01776290262-Tre Zeta Servizi s.n.c. di Zanatta Nicola e Luca,01441910294-AURORA SRL,00368570313-SOCIETA' COOPERATIVA SERVIZI E MANUTENZIONI GENERALI - CO.SE.MA.</t>
  </si>
  <si>
    <t>00505590224-MIORELLI SERVICE S.P.A. A SOCIO UNICO</t>
  </si>
  <si>
    <t>89262.0</t>
  </si>
  <si>
    <t>inizio 01/06/2021, ultimazione 31/05/2024</t>
  </si>
  <si>
    <t>SERVIZIO DI PULIZIA DEL MATERIALE ROTABILE IN DOTAZIONE ALLA SOCIETA' FERROVIE UDINE CIVIDALE S.R.L.</t>
  </si>
  <si>
    <t>240915.6</t>
  </si>
  <si>
    <t>servizio di valutazione delle competenze del personale con mansioni di sicurezza e definizione dei percorsi formativi</t>
  </si>
  <si>
    <t>232226.5</t>
  </si>
  <si>
    <t>inizio 01/04/2021, ultimazione 31/03/2024</t>
  </si>
  <si>
    <t>00825330285-SONEPAR ITALIA SPA</t>
  </si>
  <si>
    <t>Riparazione quadro sinottico telecontrollo Cividale</t>
  </si>
  <si>
    <t>580.0</t>
  </si>
  <si>
    <t>Servizio NCC transfer tratta Trieste (stazione ferroviaria centrale) - Udine (via Peschiera, 30) e viceversa</t>
  </si>
  <si>
    <t>PSTCLD73R51G284B-Claudia Pestrin</t>
  </si>
  <si>
    <t>20928.0</t>
  </si>
  <si>
    <t>inizio 04/03/2021, ultimazione 28/02/2022</t>
  </si>
  <si>
    <t>08384021005-ACTA Logica di Progetto,03544450244-SICURYA SRL,02739220305-STUDIO SCANO ASSOCIATO,02242161202-NIER Ingegneria,00883380321-SQS SERVIZI QUALITA' E SICUREZZA SRL,DDMGNN84B03F158W-Ing. Giovanni De Domenico,00526570395-IGEAM CONSULTING S.r.l.,00685340861-QSM S.R.L.,PDRMRA82S20A509A-STUDIO GESA,BRNCRS73H09L483C-STUDIO BRUNETTA,03014670610-IPAM SERVICE srl,01928870664-MDA SERVIZI SRL,02904890171-Studio Sanitas Srl,07692391217-EGM S.R.L.,05146710289-Exenet Srl,05635441214-S.I.S.,00957690571-Basic S.r.l.,01757120629-Slalom Consulting srl,01878180304-EUROSETTE S.r.l.,CMRVCN53M31Z110Y-Engineering &amp; Services (Ditta individuale di Ingegneria e Progettazione),01756750624-CAP&amp;G Consulting s.r.l.,03794570261-eambiente s.r.l.,03115030797-STUDIO MAZZEO SCRL</t>
  </si>
  <si>
    <t>39740.0</t>
  </si>
  <si>
    <t>servizio di autobus sostitutivi a chiamata da utilizzarsi nei casi di sospensione/cancellazione del treno MICOTRA in ragione di eventi imprevedibili</t>
  </si>
  <si>
    <t>inizio 06/11/2019, ultimazione 05/11/2022</t>
  </si>
  <si>
    <t>2100.0</t>
  </si>
  <si>
    <t>SERVIZIO DI REDAZIONE PRATICA INAIL CENTRALE TERMICA STAZIONE DI CIVIDALE DEL FRIULI (UD) VIA FORAMITTI CIVIDALE DEL FRIULI</t>
  </si>
  <si>
    <t>FORNITURA DI NÂ°10 STAFFE FERMACARRO FUSE CONFORME A DIS. 26985 CAT FS 050/12 ALL' IMPRESA FERROVIARIA DELLA SOCIETA' FERROVIE UDINE CIVIDALE SRL IN VIA PESCHIERA, 30 UDINE (manovre).</t>
  </si>
  <si>
    <t>Servizio di revisione R2 dei carrelli per treno tipo STADLER GTW ATR 110 di n. 2 (due) unitÃ  Gruppo Carrello Motore (CMo) e n. 4 (quattro) unitÃ  Gruppo Carrello Portante (CPo)</t>
  </si>
  <si>
    <t>02610520211-STADLER SERVICE ITALY SRL</t>
  </si>
  <si>
    <t>637525.06</t>
  </si>
  <si>
    <t>inizio 01/07/2023, ultimazione 30/09/2024</t>
  </si>
  <si>
    <t>Riparazione stampanti Custom B202H</t>
  </si>
  <si>
    <t>02173930237-TELEFIN S.P.A.</t>
  </si>
  <si>
    <t>500.0</t>
  </si>
  <si>
    <t>inizio 10/01/2023</t>
  </si>
  <si>
    <t>FORNITURA DI n.1 BOBINA COPRISEDILI UNIVERSALE PER TUTTI I SEDILI PER IL PARCO VEICOLI DELLA SOCIETA' FERROVIE UDINE CIVIDALE, SITA IN VIA PESCHIERA,30 UDINE.</t>
  </si>
  <si>
    <t>02221160308-CARROZZERIA BONTA DI NICO E LUCA GIOMINI SNC,02593380302-AUTOFFICINA ZANIN SAS di Marco e Katia Zanin,TNTNLL74E27L483X-AUTOFFICINA DI TONIUTTI NELLO,01389260306-OFFICINA DEL BIANCO SRL,00221230303-NONINO S.N.C. AUTOFFICINA DI ALESSANDRO E ANDREA,00404500308-EMPORIO RICAMBI ROSSI S.P.A.,02166570263-AUTORICAMBI P.D.M. S.R.L.,BCCCST66R07L483R-Autofficina Bacchetti ,00678560301-CARROZZERIA FRIULI SRL</t>
  </si>
  <si>
    <t>02166570263-AUTORICAMBI P.D.M. S.R.L.</t>
  </si>
  <si>
    <t>64.0</t>
  </si>
  <si>
    <t>Servizi relativi a sicurezza perimetrale e apparato di connettivitÃ  wi fi presso infrastruttura IT raccordo ferroviario Monfalcone</t>
  </si>
  <si>
    <t>3348.0</t>
  </si>
  <si>
    <t>inizio 01/01/2023, ultimazione 31/12/2025</t>
  </si>
  <si>
    <t>Rinnovo contratto assistenza tecnica e manutenzione sistema rilevazione presenze</t>
  </si>
  <si>
    <t>01864040306-EURO TIME DI MUZZOLINI LUIGI &amp; C. SNC</t>
  </si>
  <si>
    <t>inizio 01/01/2023, ultimazione 31/12/2023</t>
  </si>
  <si>
    <t>Servizi di verifica e manutenzione periodica degli apparati antincendio e di sicurezza presso la sede aziendale di Udine, le stazioni di Cividale del Friuli e Remanzacco, le fermate di San Gottardo, Moimacco e Bottenicco, le garitte lungo la linea ferroviaria Udine-Cividale e sul materiale rotabile della SocietÃ  FUC</t>
  </si>
  <si>
    <t>02357730304-GSA FIRESAFE SRL,02409510308-Sitel S.r.l.,02674190307-NORD ESTintori srl</t>
  </si>
  <si>
    <t>02674190307-NORD ESTintori srl</t>
  </si>
  <si>
    <t>19490.0</t>
  </si>
  <si>
    <t>inizio 01/01/2023, ultimazione 31/12/2027</t>
  </si>
  <si>
    <t>SERVIZIO DI NOLEGGIO DI N.1 NAVETTA ROTTAMI FERROSI DELLA SOCIETA' FERROVIE UDINE CIVIDALE SRL - DIREZIONE VIA PESCHIERA UDINE</t>
  </si>
  <si>
    <t>00951800309-Raffin Srl</t>
  </si>
  <si>
    <t>150.0</t>
  </si>
  <si>
    <t>Servizio di assistenza e manutenzione videosorveglianza Cividale</t>
  </si>
  <si>
    <t>02500980301-MD SYSTEMS SRL</t>
  </si>
  <si>
    <t xml:space="preserve">noleggio di locomotive INRAIL E191 e E193  </t>
  </si>
  <si>
    <t>01633680994-INRAIL SPA</t>
  </si>
  <si>
    <t>Licenze Office 365 e Intune Device</t>
  </si>
  <si>
    <t>02175740303-BEANTECH,01864500309-Nordest Servizi srl,02243020266-EUROSYSTEM SPA</t>
  </si>
  <si>
    <t>02243020266-EUROSYSTEM SPA</t>
  </si>
  <si>
    <t>7939.2</t>
  </si>
  <si>
    <t>noleggio di locomotive INRAIL SIEMENS MODELLI E.190</t>
  </si>
  <si>
    <t>inizio 01/01/2023, ultimazione 31/01/2023</t>
  </si>
  <si>
    <t>Rinnovo servizio di manutenzione e assistenza emettitrici e dispositivi "Monetica"</t>
  </si>
  <si>
    <t>10800.0</t>
  </si>
  <si>
    <t>Polizza assicurazione corpi ferroviari dal 31.12.2022 al 31.12.2025</t>
  </si>
  <si>
    <t xml:space="preserve">05032630963-Allianz S.p.A.  </t>
  </si>
  <si>
    <t>123120.0</t>
  </si>
  <si>
    <t>inizio 31/12/2022, ultimazione 31/12/2025</t>
  </si>
  <si>
    <t>41040.0</t>
  </si>
  <si>
    <t>Polizza assicurazione RCV vettore ferroviario dal 31.12.2022 al 31.12.2025</t>
  </si>
  <si>
    <t>38400.0</t>
  </si>
  <si>
    <t>12800.0</t>
  </si>
  <si>
    <t>Lavori di pulizia alveo in corrispondenza del ponte sul torrente Torre [km 04+501] (inverno 2022-2023).</t>
  </si>
  <si>
    <t>BVLWTR57S07Z700O-AGRIVAL DI WALTER BEVILACQUA,01932900309-SEVER SRL,LGHFRC83H17L483E-Leghissa Federico,BLTMCL67T29G352F-Bilato Marcello,03053640300-IMER di Bulfone Remi S.r.l.,02984920302-Zanini Antonio S.r.l.</t>
  </si>
  <si>
    <t>LGHFRC83H17L483E-Leghissa Federico</t>
  </si>
  <si>
    <t>3560.0</t>
  </si>
  <si>
    <t>inizio 30/12/2022</t>
  </si>
  <si>
    <t>N. 1 kit tastiera e mouse wireless</t>
  </si>
  <si>
    <t>80.0</t>
  </si>
  <si>
    <t>inizio 30/12/2022, ultimazione 13/01/2023</t>
  </si>
  <si>
    <t>N. 400 card pvc neutre</t>
  </si>
  <si>
    <t>00054020326-ARTI GRAFICHE JULIA</t>
  </si>
  <si>
    <t>175.0</t>
  </si>
  <si>
    <t>inizio 27/12/2022, ultimazione 04/01/2023</t>
  </si>
  <si>
    <t xml:space="preserve">SERVIZIO DI MANUTENZIONE DI N.2 PORTE AUTOMATICHE, N.1 BARRIERA E N.1 CANCELLO ELETTRICO DELLA SOCIETA' FERROVIE UDINE CIVIDALE. </t>
  </si>
  <si>
    <t>SCHRFL61B14L050M-SCHNEIDER RAFFAELE,02083270302-S.I.E.L. di Pellizzari Gianluca e Iuri Denis Snc,02665800120-Assa Abloy Entrance Systems Italy Srl,CDCLCU76P06E098T-CIMEF DI CUDICIO LUCA,02428360305-AUTOMATICA GROUP SRL</t>
  </si>
  <si>
    <t>SCHRFL61B14L050M-SCHNEIDER RAFFAELE</t>
  </si>
  <si>
    <t>2400.0</t>
  </si>
  <si>
    <t>inizio 19/12/2022</t>
  </si>
  <si>
    <t>Servizio di riprofilatura completa con regolazioni sottocassa e trasferimento loco Piacenza-Bari e ritorno</t>
  </si>
  <si>
    <t>08014220720-GTS General Trasport Service Spa</t>
  </si>
  <si>
    <t>8700.0</t>
  </si>
  <si>
    <t>inizio 16/12/2022, ultimazione 29/12/2022</t>
  </si>
  <si>
    <t xml:space="preserve">Esame conversione titoli abilitativi per attivitÃ  di sicurezza GC </t>
  </si>
  <si>
    <t xml:space="preserve">01008081000-Rete Ferroviaria Italiana </t>
  </si>
  <si>
    <t>inizio 15/12/2022, ultimazione 03/01/2023</t>
  </si>
  <si>
    <t>Upgrade licenze vmware e relativo supporto</t>
  </si>
  <si>
    <t>02175740303-BEANTECH,01864500309-Nordest Servizi srl</t>
  </si>
  <si>
    <t>5100.0</t>
  </si>
  <si>
    <t>inizio 15/12/2022, ultimazione 14/12/2023</t>
  </si>
  <si>
    <t>Servizio di riparazione dispositivo per il comando dei PL da remoto del telecontrollo</t>
  </si>
  <si>
    <t>100.0</t>
  </si>
  <si>
    <t>inizio 15/12/2022, ultimazione 21/12/2022</t>
  </si>
  <si>
    <t>SERVIZIO DI MANUTENZIONE AUTOVEICOLO FIAT PUNTO TARGATA CC283EN</t>
  </si>
  <si>
    <t xml:space="preserve">02593380302-AUTOFFICINA ZANIN SAS di Marco e Katia Zanin,TNTNLL74E27L483X-AUTOFFICINA DI TONIUTTI NELLO,00221230303-NONINO S.N.C. AUTOFFICINA DI ALESSANDRO E ANDREA,BCCCST66R07L483R-Autofficina Bacchetti </t>
  </si>
  <si>
    <t>139.9</t>
  </si>
  <si>
    <t>inizio 13/12/2022</t>
  </si>
  <si>
    <t>SERVIZIO DI TOLTA D'OPERA, FORNITURA E INSTALLAZIONE CASSETTA WC SERVIZI IGIENICI FEMMINILI PALAZZINA UFFICI 1P SEDE VIA PESCHIERA,30 UDINE DELLA SOCIETA' FERROVIE UDINE CIVIDALE</t>
  </si>
  <si>
    <t>03604650287-HERA SERVIZI ENERGIA S.p.A,02510810308-E.L. di Beltrame Loris S.a.s.,BNSLRS78H30C758V-Edil Bon di Bonessi Loris,MRNLRS84S26L483X-idraL di Marioni Loris</t>
  </si>
  <si>
    <t>MRNLRS84S26L483X-idraL di Marioni Loris</t>
  </si>
  <si>
    <t>295.0</t>
  </si>
  <si>
    <t>Servizio tracce orarie e utenze GSMR per la circolazione treni passeggeri e merci anno 2022-2023</t>
  </si>
  <si>
    <t>01008081000-Rete Ferroviaria Italiana</t>
  </si>
  <si>
    <t>inizio 11/12/2022, ultimazione 09/12/2023</t>
  </si>
  <si>
    <t>Manutenzione pre-estiva su ATR110 con pulizia e sanificazione degli impianti di climatizzazione e verifica di funzionamento.</t>
  </si>
  <si>
    <t>3742.0</t>
  </si>
  <si>
    <t>inizio 07/12/2022, ultimazione 30/09/2023</t>
  </si>
  <si>
    <t>Fornitura ricambio UIC porte salita ATR110</t>
  </si>
  <si>
    <t>2704.0</t>
  </si>
  <si>
    <t>inizio 07/12/2022, ultimazione 30/06/2023</t>
  </si>
  <si>
    <t>Servizio di sostituzione batteria TELOC ATR110 e test di funzionalitÃ </t>
  </si>
  <si>
    <t>4562.0</t>
  </si>
  <si>
    <t>Configurazione e deploy tablet</t>
  </si>
  <si>
    <t>4500.0</t>
  </si>
  <si>
    <t>inizio 06/12/2022</t>
  </si>
  <si>
    <t>INSTALLAZIONE DI APPARECCHI ILLUMINAZIONE, PER L'OFFICINA DELLA SOCIETA' FERROVIE UDINE CIVIDALE, SITA IN VIA PESCHIERA,30 UDINE</t>
  </si>
  <si>
    <t>02083270302-S.I.E.L. di Pellizzari Gianluca e Iuri Denis Snc,02363360302-ABRAMO IMPIANTI SRL,BNSLRS78H30C758V-Edil Bon di Bonessi Loris,02764200305-RAVEL POWER SRL</t>
  </si>
  <si>
    <t>2560.0</t>
  </si>
  <si>
    <t>inizio 06/12/2022, ultimazione 10/01/2023</t>
  </si>
  <si>
    <t>Servizio di riparazione telaio sedile capotreno ATR110.001</t>
  </si>
  <si>
    <t>02267140065-RAILOC S.R.L</t>
  </si>
  <si>
    <t>336.0</t>
  </si>
  <si>
    <t>inizio 05/12/2022, ultimazione 12/12/2022</t>
  </si>
  <si>
    <t>FORNITURA DI APPARECCHI ILLUMINAZIONE, PER L'OFFICINA DELLA SOCIETA' FERROVIE UDINE CIVIDALE, SITA IN VIA PESCHIERA,30 UDINE</t>
  </si>
  <si>
    <t>02083270302-S.I.E.L. di Pellizzari Gianluca e Iuri Denis Snc,00825330285-SONEPAR ITALIA SPA,00103730230-SIMEVIGNUDA SPA,01176110268-MARCHIOL S.P.A.</t>
  </si>
  <si>
    <t>00103730230-SIMEVIGNUDA SPA</t>
  </si>
  <si>
    <t>2652.7</t>
  </si>
  <si>
    <t>inizio 30/11/2022, ultimazione 21/12/2022</t>
  </si>
  <si>
    <t>SERVIZIO DI PUBBLICAZIONE POST AGGIUDICAZIONE RELATIVA A UNA PROCEDURA NEGOZIATA SENZA PREVIA INDIZIONE DI GARA -ART. 125, COMMA 1 LETT. C (PUNTO 2) SOPRA SOGLIA COMUNITARIA</t>
  </si>
  <si>
    <t>05833480725-Mediagraphic s.r.l. unipersonale,04090050966-INTESTO SRL</t>
  </si>
  <si>
    <t>04090050966-INTESTO SRL</t>
  </si>
  <si>
    <t>inizio 29/11/2022, ultimazione 30/11/2022</t>
  </si>
  <si>
    <t>Fornitura n. 5 smartphone con cover</t>
  </si>
  <si>
    <t>02180760965-MEDIAMARKET SPA</t>
  </si>
  <si>
    <t>722.5</t>
  </si>
  <si>
    <t>inizio 29/11/2022, ultimazione 01/12/2022</t>
  </si>
  <si>
    <t>fornitura di batterie FIAMM e telaio per supporto batterie</t>
  </si>
  <si>
    <t>00825330285-SONEPAR ITALIA SPA,01305430306-Lostuzzo Srl</t>
  </si>
  <si>
    <t>4381.2</t>
  </si>
  <si>
    <t>inizio 28/11/2022, ultimazione 23/12/2022</t>
  </si>
  <si>
    <t xml:space="preserve">SERVIZIO DI SOSTITUZIONE DEI FILTRI A SERVIZIO CONDIZIONATORI DELLA SALA D'ASPETTO DELLA STAZIONE DI CIVIDALE DEL FRIULI DELLA SOCIETA' FERROVIE UDINE CIVIDALE. </t>
  </si>
  <si>
    <t>03604650287-HERA SERVIZI ENERGIA S.p.A</t>
  </si>
  <si>
    <t>282.76</t>
  </si>
  <si>
    <t>inizio 25/11/2022</t>
  </si>
  <si>
    <t>Servizio di revisione quadriennale impianto antincendio dei rotabili ATR110.001 e ATR110.002</t>
  </si>
  <si>
    <t>16832.0</t>
  </si>
  <si>
    <t>inizio 24/11/2022, ultimazione 30/09/2023</t>
  </si>
  <si>
    <t>Servizio di svuotamento reflui su 2 complessi ATR110 e disintasamento e pulizia scarico fognario stazione Cividale.</t>
  </si>
  <si>
    <t>00667370308-LA IGIENICA SRL</t>
  </si>
  <si>
    <t>330.0</t>
  </si>
  <si>
    <t>inizio 22/11/2022, ultimazione 01/12/2022</t>
  </si>
  <si>
    <t xml:space="preserve">SERVIZIO DI AUTOCORSE SOSTITUTIVE OCCASIONALI DA ATTIVARE IN CASO DI NECESSITA' DEL SERVIZIO MI.CO.TRA (Trieste C.le  Udine  Tarvisio Boscoverde) E SULLA LINEA UDINE-CIVIDALE DELLA SOCIETA' FERROVIE UDINE CIVIDALE S.R.L. </t>
  </si>
  <si>
    <t>01056190323-SATI DI DELBELLO ROMANO &amp; C. SNC,02074930302-D'ORLANDO SRL,03085530305-MT VIAGGI S.R.L. (a socio unico)</t>
  </si>
  <si>
    <t>03085530305-MT VIAGGI S.R.L. (a socio unico)</t>
  </si>
  <si>
    <t>43000.0</t>
  </si>
  <si>
    <t>inizio 22/11/2022, ultimazione 21/11/2025</t>
  </si>
  <si>
    <t xml:space="preserve">SERVIZIO DI MODIFICA TUBAZIONE IMPIANTO TERMICO PER ELIMINAZIONE DEL PUNTO ALTO AL 1Â° PIANO PALAZZINA UFFICI DIREZIONE VIA PESCHIERA,30 UDINE DELLA SOCIETA FERROVIE UDINE CIVIDALE. </t>
  </si>
  <si>
    <t>310.0</t>
  </si>
  <si>
    <t>inizio 21/11/2022</t>
  </si>
  <si>
    <t xml:space="preserve">SERVIZIO DI SOSTITUZIONE MOTORE A SERVIZIO DI UN AEROTERMO PRESSO L'OFFICINA DI VIA PESCHIERA,30 UDINE DELLA SOCIETA FERROVIE UDINE CIVIDALE. </t>
  </si>
  <si>
    <t>612.04</t>
  </si>
  <si>
    <t xml:space="preserve">SERVIZIO DI TOLTA D'OPERA, FORNITURA E SOSTITUZIONE DI N.1 PRESSOSTATO FUMI, RELATIVO AD UNA CALDAIA PRESSO LA SOCIETA' FERROVIE UDINE CIVIDALE SRL. </t>
  </si>
  <si>
    <t>174.26</t>
  </si>
  <si>
    <t>Fornitura ricambi motore CAT per locomotore DE520</t>
  </si>
  <si>
    <t>01674190028-Compagnia Generale Trattori S.p.a.</t>
  </si>
  <si>
    <t>2980.76</t>
  </si>
  <si>
    <t>inizio 17/11/2022, ultimazione 30/11/2022</t>
  </si>
  <si>
    <t>Riparazione Smart Hopper e stampante Custom B202 III</t>
  </si>
  <si>
    <t>275.0</t>
  </si>
  <si>
    <t>inizio 16/11/2022, ultimazione 29/11/2022</t>
  </si>
  <si>
    <t>Fornitura ricambi elettrici ed elementi radianti per locomotore DE520</t>
  </si>
  <si>
    <t>02483130205-CZ LOKO Italia</t>
  </si>
  <si>
    <t>2728.5</t>
  </si>
  <si>
    <t>inizio 14/11/2022, ultimazione 30/11/2022</t>
  </si>
  <si>
    <t>Servizio di ispezione annuale e trimestrale su macchine destinate al sollevamento (profilo slim) e servizio di controllo periodico trimestrale su attrezzatura di movimentazione, presso il deposito-officina della SocietÃ  FUC s.r.l.</t>
  </si>
  <si>
    <t>01524310305-SAVIO SRL UNINOMINALE,02906540303-GRU REED SNC DI GAZZETTA DAVID E PANZALIS MARCO,01503390930-HANDEL SOLLEVAMENTI SRL</t>
  </si>
  <si>
    <t>02906540303-GRU REED SNC DI GAZZETTA DAVID E PANZALIS MARCO</t>
  </si>
  <si>
    <t>5200.0</t>
  </si>
  <si>
    <t>inizio 10/11/2022, ultimazione 31/12/2025</t>
  </si>
  <si>
    <t>Servizio di verifica annuale impianto antincendio DE520.001</t>
  </si>
  <si>
    <t>14555471003-MA GROUP SRL</t>
  </si>
  <si>
    <t>990.4</t>
  </si>
  <si>
    <t>inizio 10/11/2022, ultimazione 10/11/2022</t>
  </si>
  <si>
    <t>servizio di riparazione dispositivo per il comando dei PL da remoto del telecontrollo</t>
  </si>
  <si>
    <t>inizio 09/11/2022, ultimazione 22/11/2022</t>
  </si>
  <si>
    <t xml:space="preserve">Conversione titoli abilitativi per attivitÃ  di sicurezza GC e MI per il personale operante sulla linea Udine-Cividale </t>
  </si>
  <si>
    <t>12600.0</t>
  </si>
  <si>
    <t>inizio 09/11/2022, ultimazione 07/12/2022</t>
  </si>
  <si>
    <t>SERVIZIO DI TOLTA D'OPERA, FORNITURA E INSTALLAZIONE CASSETTA WC BAGNI PUBBLICI STAZIONE FERROVIARIA DI CIVIDALE DEL FRIULI</t>
  </si>
  <si>
    <t>380.0</t>
  </si>
  <si>
    <t>inizio 08/11/2022, ultimazione 11/11/2022</t>
  </si>
  <si>
    <t>Fornitura di resistore per cassa di manovra elettrica da deviatoio 150V-50W</t>
  </si>
  <si>
    <t>04021310265-CINEL OFFICINE MECCANICHE SPA</t>
  </si>
  <si>
    <t>595.0</t>
  </si>
  <si>
    <t>inizio 04/11/2022, ultimazione 09/11/2022</t>
  </si>
  <si>
    <t>n. 2 licenze Windows server</t>
  </si>
  <si>
    <t>2280.0</t>
  </si>
  <si>
    <t>inizio 04/11/2022, ultimazione 05/11/2022</t>
  </si>
  <si>
    <t>Licenza Office 365 mensile</t>
  </si>
  <si>
    <t>01864500309-Nordest Servizi srl</t>
  </si>
  <si>
    <t>8.0</t>
  </si>
  <si>
    <t>inizio 01/11/2022, ultimazione 31/12/2022</t>
  </si>
  <si>
    <t>Upgrade spazio su disco di backup</t>
  </si>
  <si>
    <t>1040.0</t>
  </si>
  <si>
    <t>inizio 01/11/2022, ultimazione 30/11/2023</t>
  </si>
  <si>
    <t>FORNITURA DI SPAZZOLE TERGICRISTALLO VEICOLI AZIENDALI</t>
  </si>
  <si>
    <t>02593380302-AUTOFFICINA ZANIN SAS di Marco e Katia Zanin,01389260306-OFFICINA DEL BIANCO SRL,00221230303-NONINO S.N.C. AUTOFFICINA DI ALESSANDRO E ANDREA,00404500308-EMPORIO RICAMBI ROSSI S.P.A.,02166570263-AUTORICAMBI P.D.M. S.R.L.</t>
  </si>
  <si>
    <t>50.91</t>
  </si>
  <si>
    <t>inizio 31/10/2022, ultimazione 08/11/2022</t>
  </si>
  <si>
    <t>Licenze Autocad</t>
  </si>
  <si>
    <t>840.0</t>
  </si>
  <si>
    <t>inizio 28/10/2022, ultimazione 27/10/2023</t>
  </si>
  <si>
    <t>n. 1 lettore banconote e riparazione dispositivi per casse automatiche</t>
  </si>
  <si>
    <t>510.0</t>
  </si>
  <si>
    <t>inizio 28/10/2022, ultimazione 09/11/2022</t>
  </si>
  <si>
    <t>Fornitura n. 3 hardisk per NAS</t>
  </si>
  <si>
    <t>360.0</t>
  </si>
  <si>
    <t>inizio 28/10/2022, ultimazione 22/11/2022</t>
  </si>
  <si>
    <t>Rilievo geometrico del binario con PV7 (secondo semestre 2022)</t>
  </si>
  <si>
    <t>1376.89</t>
  </si>
  <si>
    <t>inizio 27/10/2022, ultimazione 27/10/2022</t>
  </si>
  <si>
    <t>NÂ° 2 commissari per selezione pubblica per la creazione di una graduatoria di agenti con la qualifica di ausiliario assistente capo treno.</t>
  </si>
  <si>
    <t>03844140123-3DG srl</t>
  </si>
  <si>
    <t>4800.0</t>
  </si>
  <si>
    <t>inizio 18/10/2022, ultimazione 21/10/2022</t>
  </si>
  <si>
    <t>SERVIZIO DI REVISIONE PERIODICA VEICOLO FIAT PUNTO TARGATA CC283EN</t>
  </si>
  <si>
    <t xml:space="preserve">02593380302-AUTOFFICINA ZANIN SAS di Marco e Katia Zanin,TNTNLL74E27L483X-AUTOFFICINA DI TONIUTTI NELLO,01389260306-OFFICINA DEL BIANCO SRL,00221230303-NONINO S.N.C. AUTOFFICINA DI ALESSANDRO E ANDREA,BCCCST66R07L483R-Autofficina Bacchetti </t>
  </si>
  <si>
    <t>01389260306-OFFICINA DEL BIANCO SRL</t>
  </si>
  <si>
    <t>66.93</t>
  </si>
  <si>
    <t>inizio 12/10/2022, ultimazione 25/10/2022</t>
  </si>
  <si>
    <t>n. 2 smartphone per manovra e pl</t>
  </si>
  <si>
    <t>02175740303-BEANTECH,01864500309-Nordest Servizi srl,02180760965-MEDIAMARKET SPA</t>
  </si>
  <si>
    <t>503.0</t>
  </si>
  <si>
    <t>inizio 11/10/2022, ultimazione 25/10/2022</t>
  </si>
  <si>
    <t xml:space="preserve"> RINNOVO SERVIZI DI CONSULENZA ED INFORMATICI IN MATERIA DI RIFIUTI</t>
  </si>
  <si>
    <t>02781830308-Neda ambiente FVG Srl</t>
  </si>
  <si>
    <t>inizio 09/10/2022, ultimazione 08/10/2025</t>
  </si>
  <si>
    <t>Esecuzione controlli ad ultrasuoni ALN663.910 e carrelli di scorta</t>
  </si>
  <si>
    <t>02892571205-MA.FER srl,02267140065-RAILOC S.R.L</t>
  </si>
  <si>
    <t>inizio 07/10/2022, ultimazione 24/10/2022</t>
  </si>
  <si>
    <t xml:space="preserve">ESECUZIONE DI N.1 TAGLIANDO E SOSTITUZIONE PNEUMATICI AUTOVEICOLO FIAT BRAVO EZ593KF </t>
  </si>
  <si>
    <t xml:space="preserve">02593380302-AUTOFFICINA ZANIN SAS di Marco e Katia Zanin,00221230303-NONINO S.N.C. AUTOFFICINA DI ALESSANDRO E ANDREA,BCCCST66R07L483R-Autofficina Bacchetti </t>
  </si>
  <si>
    <t>603.58</t>
  </si>
  <si>
    <t>inizio 05/10/2022, ultimazione 12/10/2022</t>
  </si>
  <si>
    <t>Fornitura olio per pedali ferroviari</t>
  </si>
  <si>
    <t>03734170156-FITRE SPA</t>
  </si>
  <si>
    <t>480.0</t>
  </si>
  <si>
    <t>inizio 05/10/2022, ultimazione 14/10/2022</t>
  </si>
  <si>
    <t xml:space="preserve">Riparazione dispositivo slave del telecontrollo </t>
  </si>
  <si>
    <t>550.0</t>
  </si>
  <si>
    <t>inizio 05/10/2022, ultimazione 31/10/2022</t>
  </si>
  <si>
    <t xml:space="preserve">fornitura a consumo di gasolio a basso tenore di zolfo per trazione ferroviaria per il locomotore della SocietÃ  Ferrovie Udine Cividale s.r.l. presso il raccordo ferroviario Lisert di Monfalcone - periodo 01.10.2022-09.03.2025  - consegna presso il raccordo ferroviario Lisert di Monfalcone (GO) </t>
  </si>
  <si>
    <t>01274390309-CHIURLO SRL,00165480302-3C COMPAGNIA COMMERCIO COMBUSTIBILI SAS DI MUGHERLI SRL</t>
  </si>
  <si>
    <t>407724.5</t>
  </si>
  <si>
    <t>inizio 01/10/2022, ultimazione 09/03/2025</t>
  </si>
  <si>
    <t>Licenze Office 365 mensili</t>
  </si>
  <si>
    <t>176.4</t>
  </si>
  <si>
    <t>inizio 01/10/2022, ultimazione 31/12/2022</t>
  </si>
  <si>
    <t>Servizio sostitutivo di mensa mediante buoni pasto elettronici</t>
  </si>
  <si>
    <t>10527040967-YES TICKET S.R.L.</t>
  </si>
  <si>
    <t>138700.8</t>
  </si>
  <si>
    <t>inizio 30/09/2022, ultimazione 30/09/2024</t>
  </si>
  <si>
    <t>10641.6</t>
  </si>
  <si>
    <t>ESECUZIONE TAGLIANDO AUTOVEICOLO FIAT PANDA FX448KV</t>
  </si>
  <si>
    <t>204.7</t>
  </si>
  <si>
    <t>inizio 28/09/2022, ultimazione 13/10/2022</t>
  </si>
  <si>
    <t>RIPARAZIONE IMPIANTO CLIMATIZZAZIONE AUTOVEICOLO FIAT PUNTO TARGATA CC283EN</t>
  </si>
  <si>
    <t>66.79</t>
  </si>
  <si>
    <t>inizio 28/09/2022, ultimazione 28/09/2022</t>
  </si>
  <si>
    <t>Biglietti casse automatiche</t>
  </si>
  <si>
    <t>1849.0</t>
  </si>
  <si>
    <t>inizio 28/09/2022, ultimazione 27/10/2022</t>
  </si>
  <si>
    <t>RIPARAZIONE CERCHIO IN FERRO E SOSTITUZIONE DI N.1 PNEUMATICO VEICOLO FIAT Panda FX448KV</t>
  </si>
  <si>
    <t>120.65</t>
  </si>
  <si>
    <t>inizio 27/09/2022, ultimazione 27/09/2022</t>
  </si>
  <si>
    <t>Servizio di riparazione motori per PL Montini</t>
  </si>
  <si>
    <t>VNTSFN74D11L483P-VENTURINI ELETTROMECCANICA</t>
  </si>
  <si>
    <t>540.0</t>
  </si>
  <si>
    <t>inizio 27/09/2022, ultimazione 28/10/2022</t>
  </si>
  <si>
    <t>Licenze antivirus per utenti e server</t>
  </si>
  <si>
    <t>2149.0</t>
  </si>
  <si>
    <t>inizio 25/09/2022, ultimazione 24/09/2023</t>
  </si>
  <si>
    <t>Fornitura radiatore aria/olio DE520</t>
  </si>
  <si>
    <t>inizio 21/09/2022, ultimazione 30/11/2022</t>
  </si>
  <si>
    <t xml:space="preserve">Fornitura della massa vestiario estiva ed invernale per il personale viaggiante e il personale in servizio presso la Stazione ferroviaria della SocietÃ  Ferrovie Udine Cividale s.r.l. per le annualitÃ  2022 e 2023 </t>
  </si>
  <si>
    <t>01774990939-CORAN SRLS,00167200245-FORINT SPA,02899570309-VESTECH SRL</t>
  </si>
  <si>
    <t>02899570309-VESTECH SRL</t>
  </si>
  <si>
    <t>51107.94</t>
  </si>
  <si>
    <t>inizio 20/09/2022, ultimazione 31/12/2023</t>
  </si>
  <si>
    <t>SERVIZIO DI RIPARAZIONE PARABREZZA VEICOLO FIAT PUNTO FIAT PUNTO TARGATA CC283EN</t>
  </si>
  <si>
    <t>00678560301-CARROZZERIA FRIULI SRL</t>
  </si>
  <si>
    <t>60.0</t>
  </si>
  <si>
    <t>inizio 16/09/2022, ultimazione 06/10/2022</t>
  </si>
  <si>
    <t xml:space="preserve">Monitoraggio condizioni garitta PL3 </t>
  </si>
  <si>
    <t>600.0</t>
  </si>
  <si>
    <t>inizio 14/09/2022, ultimazione 30/09/2022</t>
  </si>
  <si>
    <t>Servizio di autocorse sostitutive di treni soppressi della SocietÃ  Ferrovie Udine Cividale sulla linea "Udine-Cividale" per il periodo dal 12.09.2022 al 10.06.2023</t>
  </si>
  <si>
    <t>02719410306-AUTOSERVIZI BEVILACQUA DI BEVILACQUA MARIO SRL,01420610931-NOMAGO ITALIA SRL,02533960304-F.LLI COGOI S.A.S DI NEVIO COGOI &amp; C.</t>
  </si>
  <si>
    <t>01420610931-NOMAGO ITALIA SRL</t>
  </si>
  <si>
    <t>138820.5</t>
  </si>
  <si>
    <t>inizio 12/09/2022, ultimazione 10/06/2023</t>
  </si>
  <si>
    <t>26412.75</t>
  </si>
  <si>
    <t xml:space="preserve">FORNITURA E SOSTITUZIONE DI N.1 SPECCHIETTO FIAT DOBLO' FX482KW </t>
  </si>
  <si>
    <t>33.2</t>
  </si>
  <si>
    <t>inizio 12/09/2022, ultimazione 06/10/2022</t>
  </si>
  <si>
    <t>ESECUZIONE TAGLIANDO E SOSTITUZIONE PNEUMATICI AUTOVEICOLO FIAT DOBLO' FX482KW</t>
  </si>
  <si>
    <t>606.35</t>
  </si>
  <si>
    <t>Contratto di assistenza per ups</t>
  </si>
  <si>
    <t>720.0</t>
  </si>
  <si>
    <t>inizio 04/09/2022, ultimazione 03/09/2023</t>
  </si>
  <si>
    <t>3.8</t>
  </si>
  <si>
    <t>inizio 01/09/2022, ultimazione 30/09/2022</t>
  </si>
  <si>
    <t>Fornitura lenti e parabole per segnali bassi luminosi</t>
  </si>
  <si>
    <t>00455850586-Plastiroma s.r.l.</t>
  </si>
  <si>
    <t>416.0</t>
  </si>
  <si>
    <t>inizio 30/08/2022, ultimazione 05/09/2022</t>
  </si>
  <si>
    <t>Fornitura di 10 fanalini luce rossa a led con modulo</t>
  </si>
  <si>
    <t>00404500308-EMPORIO RICAMBI ROSSI S.P.A.</t>
  </si>
  <si>
    <t>280.0</t>
  </si>
  <si>
    <t>inizio 30/08/2022, ultimazione 07/09/2022</t>
  </si>
  <si>
    <t>Licenza Adobe Acrobat Pro DC</t>
  </si>
  <si>
    <t>187.0</t>
  </si>
  <si>
    <t>inizio 28/08/2022, ultimazione 27/08/2023</t>
  </si>
  <si>
    <t>Licenze Adobe Acrobat Pro DC</t>
  </si>
  <si>
    <t>815.52</t>
  </si>
  <si>
    <t>Livellamento sistematico "curva 7" 08+0824--09+400</t>
  </si>
  <si>
    <t>04241290271-SE.GE.CO. SRL</t>
  </si>
  <si>
    <t>8650.0</t>
  </si>
  <si>
    <t>inizio 22/08/2022, ultimazione 25/08/2022</t>
  </si>
  <si>
    <t>SERVIZIO DI MODIFICA ALLA CENTRALE TERMICA PRESSO LA STAZIONE FERROVIARIA DI CIVIDALE DEL FRIULI (UD)</t>
  </si>
  <si>
    <t>03604650287-HERA SERVIZI ENERGIA S.p.A,MRNLRS84S26L483X-idraL di Marioni Loris</t>
  </si>
  <si>
    <t>1080.0</t>
  </si>
  <si>
    <t>inizio 16/08/2022, ultimazione 25/11/2022</t>
  </si>
  <si>
    <t>320.0</t>
  </si>
  <si>
    <t>inizio 13/08/2022, ultimazione 23/08/2022</t>
  </si>
  <si>
    <t>SERVIZIO CONSULENZA PER LA PRIVACY AZIENDALE (GDPR)</t>
  </si>
  <si>
    <t>5500.0</t>
  </si>
  <si>
    <t>inizio 11/08/2022, ultimazione 10/08/2025</t>
  </si>
  <si>
    <t>Stampa mod. 071</t>
  </si>
  <si>
    <t>00154640304-LA TIPOGRAFICA SRL A SOCIO UNICO</t>
  </si>
  <si>
    <t>780.0</t>
  </si>
  <si>
    <t>inizio 10/08/2022, ultimazione 13/09/2022</t>
  </si>
  <si>
    <t>SERVIZIO DI FORNITURA DI N.1 VASCA PORTAFUSTI IN POLIETILENE DA N.2 FUSTI, PER L'IMPIANTO DEPURATORE-DISOLIATORE DELLA SOCIETA' FERROVIE UDINE CIVIDALE, SITO IN VIA PESCHIERA,30 UDINE.</t>
  </si>
  <si>
    <t>01274390309-CHIURLO SRL,00972130306-DEL TORRE SRL,01499200366-EMILIANA SERBATOI SRL</t>
  </si>
  <si>
    <t>322.08</t>
  </si>
  <si>
    <t>inizio 04/08/2022, ultimazione 12/09/2022</t>
  </si>
  <si>
    <t>263.95</t>
  </si>
  <si>
    <t>Fornitura n. 3 inchiostri per stampante Zebra Zxp series 3</t>
  </si>
  <si>
    <t>02175740303-BEANTECH,01864500309-Nordest Servizi srl,02327610305-IOsystems srl</t>
  </si>
  <si>
    <t>inizio 04/08/2022, ultimazione 16/08/2022</t>
  </si>
  <si>
    <t>SOSTITUZIONE DI N.3 PNEUMATICI VEICOLO FIAT Panda FX448KV</t>
  </si>
  <si>
    <t>01122150319-Monfalcar snc di Gasser Davide</t>
  </si>
  <si>
    <t>327.87</t>
  </si>
  <si>
    <t>inizio 28/07/2022, ultimazione 28/07/2022</t>
  </si>
  <si>
    <t>Controllo US sulla linea ferroviaria Udine - Cividale</t>
  </si>
  <si>
    <t>1061.74</t>
  </si>
  <si>
    <t>inizio 26/07/2022, ultimazione 02/09/2022</t>
  </si>
  <si>
    <t xml:space="preserve">SERVIZIO DI SOSTITUZIONE E RIPRISTINO DELLE CONNESSIONI VENTOLA ABITACOLO VEICOLO FIAT DUCATO </t>
  </si>
  <si>
    <t>49.79</t>
  </si>
  <si>
    <t>inizio 25/07/2022, ultimazione 29/07/2022</t>
  </si>
  <si>
    <t>SERVIZIO DI RIMOZIONE, FORNITURA E MESSA IN OPERA DI N.4 BATTERIE EMERGENZA DELLA PIATTAFORMA ELEVATRICE DELLA SOCIETA' FERROVIE UDINE CIVIDALE S.r.l. SITA IN VIA PESCHIERA, 30 UDINE.</t>
  </si>
  <si>
    <t>02353370303-MODESTO SRL</t>
  </si>
  <si>
    <t>169.95</t>
  </si>
  <si>
    <t>inizio 21/07/2022, ultimazione 21/07/2022</t>
  </si>
  <si>
    <t>Riparazione kit ricevitore GPS per RCE presso PL3</t>
  </si>
  <si>
    <t>01847860309-SOLARI DI UDINE SPA</t>
  </si>
  <si>
    <t>512.5</t>
  </si>
  <si>
    <t>inizio 20/07/2022, ultimazione 25/08/2022</t>
  </si>
  <si>
    <t>SERVIZIO DI FORNITURA E POSA IN OPERA PELLICOLE SABBIATE VETRI, PER L'UFFICIO COMMERCIALE E LA STAZIONE FERROVIARIA DI CIVIDALE DEL FRIULI (UD).</t>
  </si>
  <si>
    <t>02796510309-KOKI SRL,GVIFRC77L22L483K-StamperÃ¬ di Giove Federico,LVOVNI65B23L483T-OLIVO IVAN</t>
  </si>
  <si>
    <t>LVOVNI65B23L483T-OLIVO IVAN</t>
  </si>
  <si>
    <t>inizio 19/07/2022, ultimazione 26/07/2022</t>
  </si>
  <si>
    <t xml:space="preserve">SERVIZIO DI SMALTIMENTO RIFIUTI, PRESSO LA SOCIETA' FERROVIE UDINE CIVIDALE SRL IN VIA PESCHIERA, 30 UDINE </t>
  </si>
  <si>
    <t xml:space="preserve">02781830308-Neda ambiente FVG Srl,01523580304-GESTECO SPA,00994830305-FRIUL JULIA APPALTI S.R.L.  C.F. e REG. IMPR. TRIB. UDINE 00994830305 </t>
  </si>
  <si>
    <t>944.75</t>
  </si>
  <si>
    <t>inizio 18/07/2022, ultimazione 28/07/2022</t>
  </si>
  <si>
    <t>FORNITURA DI N.1 BOMBOLETTA KIT GONFIA E RIPARA FIX &amp; GO ORIGINALE PER VEICOLO FIAT PANDA FX448KV.</t>
  </si>
  <si>
    <t>02593380302-AUTOFFICINA ZANIN SAS di Marco e Katia Zanin,TNTNLL74E27L483X-AUTOFFICINA DI TONIUTTI NELLO,00221230303-NONINO S.N.C. AUTOFFICINA DI ALESSANDRO E ANDREA,00404500308-EMPORIO RICAMBI ROSSI S.P.A.</t>
  </si>
  <si>
    <t>40.86</t>
  </si>
  <si>
    <t>inizio 11/07/2022, ultimazione 14/10/2022</t>
  </si>
  <si>
    <t>PROGETTAZIONE, COMPUTO METRICO ESTIMATIVO E DIREZIONE LAVORI PER LA RISTRUTTURAZIONE SALA FORMAZIONE IN VIA PESCHIERA, 30 UDINE [FOGLIO 52, MAPPALE 1477]</t>
  </si>
  <si>
    <t>TSSNTN79E23L483H-TASSONE ANTONIO,SNCNRC81M08L483P-ENRICO SINICCO,CLDMSM59M16L483U-geom. Massimo Caldana,BNSLRS78H30C758V-Edil Bon di Bonessi Loris,03960521205-ARDEA INGEGNERIA SRL,SRFVNN57T15L483X-INGEGNERE VANNI SERAFINI</t>
  </si>
  <si>
    <t>6727.0</t>
  </si>
  <si>
    <t>inizio 06/07/2022</t>
  </si>
  <si>
    <t>servizio di taratura strumenti di misura</t>
  </si>
  <si>
    <t>01585570581-R.F.I. - Direzione ingegneria ONI-ONAE</t>
  </si>
  <si>
    <t>577.8</t>
  </si>
  <si>
    <t>inizio 05/07/2022, ultimazione 06/07/2022</t>
  </si>
  <si>
    <t>RIMOZIONE, FORNITURA E SOSTITUZIONE DI N.1 CUSCINETTO ANTERIORE DESTRO VEICOLO FIAT BRAVO EZ593KF</t>
  </si>
  <si>
    <t>154.9</t>
  </si>
  <si>
    <t>inizio 04/07/2022, ultimazione 05/07/2022</t>
  </si>
  <si>
    <t>SERVIZIO DI MANUTENZIONE ORDINARIA DELL'IMPIANTO ELETTRICO, ILLUMINAZIONE E DATI PER L'UFFICIO COMMERCIALE DELLA STAZIONE FERROVIARIA DI CIVIDALE DEL FRIULI (UD)</t>
  </si>
  <si>
    <t>02083270302-S.I.E.L. di Pellizzari Gianluca e Iuri Denis Snc,02363360302-ABRAMO IMPIANTI SRL,02115750305-I.C.E.S. IMPRESA COSTRUZIONI EDILI STRADALI S.R.L.,01196620304-IMPRESA COIS S.R.L.,BNSLRS78H30C758V-Edil Bon di Bonessi Loris,02764200305-RAVEL POWER SRL</t>
  </si>
  <si>
    <t>inizio 04/07/2022, ultimazione 29/08/2022</t>
  </si>
  <si>
    <t xml:space="preserve">SERVIZIO DI RICOGNIZIONE PRELIMINARE DELLA CONGRUITA' DELLE LAMPADE D'EMERGENZA DELL'ASSET IMMOBILIARE DI SOCIETA' FERROVIE UDINE CIVIDALE Srl </t>
  </si>
  <si>
    <t>02083270302-S.I.E.L. di Pellizzari Gianluca e Iuri Denis Snc,02363360302-ABRAMO IMPIANTI SRL,02764200305-RAVEL POWER SRL</t>
  </si>
  <si>
    <t>1920.0</t>
  </si>
  <si>
    <t>inizio 04/07/2022, ultimazione 11/10/2022</t>
  </si>
  <si>
    <t>187.8</t>
  </si>
  <si>
    <t>inizio 01/07/2022, ultimazione 30/09/2022</t>
  </si>
  <si>
    <t>Locazione ufficio per attivitÃ  di manovra su raccordo ferroviario Lisert di Monfalcone</t>
  </si>
  <si>
    <t>00050540327-AutoritÃ  di Sistema Portuale del Mare Adriatico Orientale</t>
  </si>
  <si>
    <t>26930.16</t>
  </si>
  <si>
    <t>inizio 01/07/2022, ultimazione 30/06/2028</t>
  </si>
  <si>
    <t>2248.18</t>
  </si>
  <si>
    <t>SOSTITUZIONE DI N.1 PNEUMATICO VEICOLO FIAT PANDA FX448KV</t>
  </si>
  <si>
    <t>98.36</t>
  </si>
  <si>
    <t>inizio 30/06/2022, ultimazione 30/06/2022</t>
  </si>
  <si>
    <t>Locazione locale spogliatoio per attivitÃ  di manovra su raccordo ferroviario Lisert di Monfalcone</t>
  </si>
  <si>
    <t xml:space="preserve">81001290311-COSEVEG - Consorzio di sviluppo economico della Venezia Giulia </t>
  </si>
  <si>
    <t>15840.0</t>
  </si>
  <si>
    <t>inizio 23/06/2022, ultimazione 23/06/2028</t>
  </si>
  <si>
    <t>1100.0</t>
  </si>
  <si>
    <t>fornitura di NÂ° 3 commissari per selezione pubblica dipendente ufficio IT</t>
  </si>
  <si>
    <t>1500.0</t>
  </si>
  <si>
    <t>inizio 17/06/2022, ultimazione 21/06/2022</t>
  </si>
  <si>
    <t>Servizio di autocorse sostitutive di treni soppressi della SocietÃ  Ferrovie Udine Cividale sulla linea Udine-Cividale per il periodo estivo</t>
  </si>
  <si>
    <t>33462.0</t>
  </si>
  <si>
    <t>inizio 12/06/2022, ultimazione 10/09/2022</t>
  </si>
  <si>
    <t>33033.0</t>
  </si>
  <si>
    <t>FORNITURA DI N.1 TAVOLETTA COPRIWATER SERVIZIO IGIENICO DISABILI PIANO TERRA - DIREZIONE VIA PESCHIERA,30 UDINE</t>
  </si>
  <si>
    <t>00721560159-CAMBIELLI S.p.A.</t>
  </si>
  <si>
    <t>43.59</t>
  </si>
  <si>
    <t>inizio 09/06/2022, ultimazione 09/06/2022</t>
  </si>
  <si>
    <t>592.38</t>
  </si>
  <si>
    <t>inizio 09/06/2022, ultimazione 11/07/2022</t>
  </si>
  <si>
    <t>SERVIZIO DI FORNITURA DI n.1 BATTERIA PER IL VEICOLO FIAT BRAVO TARGATO EK593KF</t>
  </si>
  <si>
    <t>62.55</t>
  </si>
  <si>
    <t>Fornitura adattatore</t>
  </si>
  <si>
    <t>32.18</t>
  </si>
  <si>
    <t>inizio 09/06/2022, ultimazione 07/07/2022</t>
  </si>
  <si>
    <t xml:space="preserve">FORNITURA ARREDI UFFICIO COMMERCIALE PRESSO LA STAZIONE DI CIVIDALE DEL FRIULI DELLA SOCIETA' FERROVIE UDINE CIVIDALE </t>
  </si>
  <si>
    <t>00703070326-FACAU S.R.L.</t>
  </si>
  <si>
    <t>3434.0</t>
  </si>
  <si>
    <t>inizio 09/06/2022</t>
  </si>
  <si>
    <t>Fornitura smartphone aziendali</t>
  </si>
  <si>
    <t>02175740303-BEANTECH,02180760965-MEDIAMARKET SPA</t>
  </si>
  <si>
    <t>1485.0</t>
  </si>
  <si>
    <t>inizio 09/06/2022, ultimazione 21/06/2022</t>
  </si>
  <si>
    <t>SERVIZIO DI MANUTENZIONE ORDINARIA DI N.2 PORTE SCORREVOLI AUTOMATICHE BESAM, SOSTITUZIONE N.4 FOTOCELLULE INSTALLATE PRESSO LA SALA D'ASPETTO DELLA STAZIONE FERROVIARIA DI CIVIDALE DEL FRIULI (UD)</t>
  </si>
  <si>
    <t>2630.0</t>
  </si>
  <si>
    <t>inizio 09/06/2022, ultimazione 20/07/2022</t>
  </si>
  <si>
    <t>Licenza Gpec</t>
  </si>
  <si>
    <t>194.0</t>
  </si>
  <si>
    <t>inizio 08/06/2022, ultimazione 07/06/2023</t>
  </si>
  <si>
    <t xml:space="preserve">SERVIZIO DI ANALISI CAVI IN RAME CER 170411, DELLA SOCIETA' FERROVIE UDINE CIVIDALE SRL IN VIA PESCHIERA, 30 UDINE </t>
  </si>
  <si>
    <t xml:space="preserve">01691000309-Laboratori Solaria </t>
  </si>
  <si>
    <t>inizio 07/06/2022, ultimazione 24/06/2022</t>
  </si>
  <si>
    <t>Carico trasporto e scarico traverse ferroviarie</t>
  </si>
  <si>
    <t>inizio 06/06/2022, ultimazione 06/06/2022</t>
  </si>
  <si>
    <t>Fornitura di NÂ° 3 risorse in somministrazione a tempo determinato per coprire la funzione di ausiliario assistente capo treno parametro 110 CCNL autoferrotranvieri, di cui 1 a tempo pieno e due a tempo parziale.</t>
  </si>
  <si>
    <t xml:space="preserve">04216420986-Man At Work,12720200158-Etjca </t>
  </si>
  <si>
    <t xml:space="preserve">12720200158-Etjca </t>
  </si>
  <si>
    <t>31208.33</t>
  </si>
  <si>
    <t>inizio 01/06/2022, ultimazione 30/09/2022</t>
  </si>
  <si>
    <t xml:space="preserve">MANUTENZIONE IMPIANTO DEPURATORE PRESSO LA SEDE DELLA SOCIETA' FERROVIE UDINE CIVIDALE IN VIA PESCHIERA,30 UDINE. </t>
  </si>
  <si>
    <t xml:space="preserve">02781830308-Neda ambiente FVG Srl,00405120304-COSTRUZIONI MECCANICHE MINUTTI SNC,CRZGRL84H22L483W-G. &amp; C. DI CARUZZI GABRIELE,02147330308-B.L. METAL DESIGN </t>
  </si>
  <si>
    <t>9384.5</t>
  </si>
  <si>
    <t>inizio 30/05/2022, ultimazione 24/06/2022</t>
  </si>
  <si>
    <t>partecipazione come primo commissario di selezione pubblica per 1 risorsa con la qualifica di dipendente amministrativo.</t>
  </si>
  <si>
    <t>inizio 23/05/2022, ultimazione 23/05/2022</t>
  </si>
  <si>
    <t>partecipazione come terzo commissario di selezione pubblica per 1 risorsa con la qualifica di dipendente amministrativo.</t>
  </si>
  <si>
    <t>DPSGRL62E25L424B-De Pase Gabriele</t>
  </si>
  <si>
    <t>partecipazione come secondo commissario di selezione pubblica per 1 risorsa con la qualifica di dipendente amministrativo.</t>
  </si>
  <si>
    <t>STTRCR90A23L424Q-Riccardo Sattler</t>
  </si>
  <si>
    <t>FORNITURA N.1 CHIAVE ACCENSIONE VEICOLO AZIENDALE</t>
  </si>
  <si>
    <t>02345640300-USONI SAS DI FONTANIVE MARCO &amp; C.</t>
  </si>
  <si>
    <t>77.87</t>
  </si>
  <si>
    <t>inizio 17/05/2022, ultimazione 17/05/2022</t>
  </si>
  <si>
    <t>Fornitura n. 1 monitor 28"</t>
  </si>
  <si>
    <t>inizio 17/05/2022, ultimazione 24/05/2022</t>
  </si>
  <si>
    <t>Fornitura n. 2 banchi RAM per upgrade unitÃ  di storage</t>
  </si>
  <si>
    <t>inizio 17/05/2022, ultimazione 28/07/2022</t>
  </si>
  <si>
    <t>Fornitura n. 3 notebook</t>
  </si>
  <si>
    <t>3240.0</t>
  </si>
  <si>
    <t>inizio 10/05/2022, ultimazione 10/05/2022</t>
  </si>
  <si>
    <t>Fornitura n. 5 pc e rispettivi monitor</t>
  </si>
  <si>
    <t>4425.0</t>
  </si>
  <si>
    <t>inizio 10/05/2022, ultimazione 24/05/2022</t>
  </si>
  <si>
    <t>Fornitura router 4G e installazione sulle emettitrici</t>
  </si>
  <si>
    <t>4360.8</t>
  </si>
  <si>
    <t>inizio 09/05/2022, ultimazione 31/05/2022</t>
  </si>
  <si>
    <t>Servizi di sorveglianza su emettitrici presso stazioni/fermate ferroviarie e di vigilanza notturna della sede aziendale di Udine</t>
  </si>
  <si>
    <t>01190150308-corpo vigili notturni</t>
  </si>
  <si>
    <t>5319.05</t>
  </si>
  <si>
    <t>inizio 01/05/2022, ultimazione 31/03/2023</t>
  </si>
  <si>
    <t>2417.75</t>
  </si>
  <si>
    <t>Rilievo geometrico del binario con PV7</t>
  </si>
  <si>
    <t>1398.37</t>
  </si>
  <si>
    <t>inizio 27/04/2022, ultimazione 27/04/2022</t>
  </si>
  <si>
    <t>fornitura baule per staffe raccordo ferroviario Monfalcone intermodale</t>
  </si>
  <si>
    <t>00173790262-sbrissa srl</t>
  </si>
  <si>
    <t>116.0</t>
  </si>
  <si>
    <t>inizio 21/04/2022, ultimazione 30/09/2022</t>
  </si>
  <si>
    <t>fornitura radio apparati portatili/ricetrasmettitori con funzione "Nota Faro"</t>
  </si>
  <si>
    <t>01745150241-PRO.SY.T.</t>
  </si>
  <si>
    <t>3102.0</t>
  </si>
  <si>
    <t>inizio 08/04/2022, ultimazione 22/04/2022</t>
  </si>
  <si>
    <t>Licenze Office365 mensili</t>
  </si>
  <si>
    <t>186.0</t>
  </si>
  <si>
    <t>inizio 01/04/2022, ultimazione 30/06/2022</t>
  </si>
  <si>
    <t xml:space="preserve">rinnovo piattaforma telematica di e-procurement e relativi servizi di assistenza tecnica/avviamento per albo fornitori/elenchi operatori economici </t>
  </si>
  <si>
    <t>8050.0</t>
  </si>
  <si>
    <t>inizio 01/04/2022, ultimazione 31/03/2023</t>
  </si>
  <si>
    <t>SERVIZIO DI MANUTENZIONE ORDINARIA DELL'IMPIANTO ELETTRICO PER I SERVIZI IGIENICI PUBBLICI DELLA STAZIONE FERROVIARIA DI CIVIDALE DEL FRIULI (UD)</t>
  </si>
  <si>
    <t>inizio 29/03/2022, ultimazione 19/04/2022</t>
  </si>
  <si>
    <t>FORNITURA E MESSA IN OPERA DI N.1 CLIMATIZZATORE PRESSO UN IMMOBILE DELLA SOCIETA' FERROVIE UDINE CIVIDALE (UD)</t>
  </si>
  <si>
    <t>03604650287-HERA SERVIZI ENERGIA S.p.A,01274390309-CHIURLO SRL,02510810308-E.L. di Beltrame Loris S.a.s.,02450590308-EUCOS SRL</t>
  </si>
  <si>
    <t>02450590308-EUCOS SRL</t>
  </si>
  <si>
    <t>inizio 29/03/2022, ultimazione 03/10/2022</t>
  </si>
  <si>
    <t>Ripristino funzionale del sistema di telecontrollo PL13</t>
  </si>
  <si>
    <t>inizio 29/03/2022, ultimazione 31/03/2022</t>
  </si>
  <si>
    <t xml:space="preserve">ADEGUAMENTO DI N.1 TORNIO PRESSO L'OFFICINA DELLA SOCIETA' FERROVIE UDINE CIVIDALE (UD)  </t>
  </si>
  <si>
    <t>00405120304-COSTRUZIONI MECCANICHE MINUTTI SNC,CRZGRL84H22L483W-G. &amp; C. DI CARUZZI GABRIELE,02949200303-NEWMAC SRL</t>
  </si>
  <si>
    <t>02949200303-NEWMAC SRL</t>
  </si>
  <si>
    <t>1165.0</t>
  </si>
  <si>
    <t>inizio 29/03/2022, ultimazione 31/05/2022</t>
  </si>
  <si>
    <t>Fornitura auricolari per smartphone</t>
  </si>
  <si>
    <t>99.0</t>
  </si>
  <si>
    <t>inizio 28/03/2022, ultimazione 07/04/2022</t>
  </si>
  <si>
    <t>Fornitura giacconi AV</t>
  </si>
  <si>
    <t>00972130306-DEL TORRE SRL</t>
  </si>
  <si>
    <t>468.0</t>
  </si>
  <si>
    <t>inizio 21/03/2022, ultimazione 08/04/2022</t>
  </si>
  <si>
    <t xml:space="preserve">02781830308-Neda ambiente FVG Srl,01523580304-GESTECO SPA,00994830305-FRIUL JULIA APPALTI S.R.L.  C.F. e REG. IMPR. TRIB. UDINE 00994830305 ,01933350306-Net S.p.A. </t>
  </si>
  <si>
    <t>240.0</t>
  </si>
  <si>
    <t>inizio 16/03/2022, ultimazione 31/03/2022</t>
  </si>
  <si>
    <t>Estensione LAN per ufficio/biglietteria Cividale</t>
  </si>
  <si>
    <t>00918900168-ITCORE SPA</t>
  </si>
  <si>
    <t>2290.0</t>
  </si>
  <si>
    <t>inizio 14/03/2022, ultimazione 26/04/2022</t>
  </si>
  <si>
    <t>Riparazione smart hopper YA06032 - S/N: UKS4329801</t>
  </si>
  <si>
    <t>120.0</t>
  </si>
  <si>
    <t>inizio 14/03/2022, ultimazione 03/05/2022</t>
  </si>
  <si>
    <t>Fornitura batterie per notebook</t>
  </si>
  <si>
    <t>190.0</t>
  </si>
  <si>
    <t>inizio 14/03/2022, ultimazione 29/03/2022</t>
  </si>
  <si>
    <t>Servizi di assistenza del sistema telefonico Innovaphone.-</t>
  </si>
  <si>
    <t>1640.5</t>
  </si>
  <si>
    <t>inizio 13/03/2022, ultimazione 30/04/2023</t>
  </si>
  <si>
    <t>Tinteggiatura due locali presso stazione Cividale del Friuli</t>
  </si>
  <si>
    <t>01381390309-MAGRO &amp; C. s.r.l.,BNSLRS78H30C758V-Edil Bon di Bonessi Loris,SPCDVD76E08C758M-Specogna David</t>
  </si>
  <si>
    <t>SPCDVD76E08C758M-Specogna David</t>
  </si>
  <si>
    <t>750.0</t>
  </si>
  <si>
    <t>inizio 11/03/2022, ultimazione 29/04/2022</t>
  </si>
  <si>
    <t>Servizi di assistenza controllo accessi</t>
  </si>
  <si>
    <t>02385970302-SYSTI Hi-Tech Security srl</t>
  </si>
  <si>
    <t>450.0</t>
  </si>
  <si>
    <t>inizio 10/03/2022, ultimazione 09/03/2023</t>
  </si>
  <si>
    <t>FORNITURA DI MATERIALE ELETTRICO PER I SERVIZI IGIENICI PUBBLICI DELLA STAZIONE FERROVIARIA DI CIVIDALE DEL FRIULI (UD)</t>
  </si>
  <si>
    <t>00825330285-SONEPAR ITALIA SPA,01582170302-MAFER SRL UNIPERSONALE,00103730230-SIMEVIGNUDA SPA,01176110268-MARCHIOL S.P.A.</t>
  </si>
  <si>
    <t>01176110268-MARCHIOL S.P.A.</t>
  </si>
  <si>
    <t>407.78</t>
  </si>
  <si>
    <t>inizio 08/03/2022, ultimazione 09/03/2022</t>
  </si>
  <si>
    <t>Fornitura massa vestiaria (manutenzione infrastruttura)</t>
  </si>
  <si>
    <t>603.0</t>
  </si>
  <si>
    <t>inizio 07/03/2022, ultimazione 03/05/2022</t>
  </si>
  <si>
    <t>Fornitura olio lubrificante</t>
  </si>
  <si>
    <t>03516590373-GEATECH GROUP S.R.L.</t>
  </si>
  <si>
    <t>950.0</t>
  </si>
  <si>
    <t>inizio 07/03/2022, ultimazione 21/04/2022</t>
  </si>
  <si>
    <t>Rinnovo di servizi VDS SERVER attivi relativi all'hosting del sito aziendale FUC</t>
  </si>
  <si>
    <t>02706160302-ETEC MINDS SRL</t>
  </si>
  <si>
    <t>inizio 01/03/2022, ultimazione 28/02/2023</t>
  </si>
  <si>
    <t>servizio di noleggio con il conducente (NCC) per il trasporto dei dipendenti della SocietÃ  FUC s.r.l. dalla sede aziendale (Udine, via Peschiera 30) alla stazione ferroviaria Trieste Centrale e viceversa, per il periodo dal 01.03.2022 al 28.02.2025</t>
  </si>
  <si>
    <t>BGNGRL76H04Z129S-Biagini Gabriel Noleggio con Conducente,KMRMTA89T03Z222E-AMIT KUMAR,PSNVCN76E10C351Y-vincenzo Pisana Autonoleggio Con Conducente FVG,CSTDLD72T21Z129A-Autocomina di Costan Dorel Daniel,02726520303-EFFEBI SERVIZI SRL,DRGGLN63S19L483T-DORIGO GIULIANO,02884120300-DRINCAR</t>
  </si>
  <si>
    <t>DRGGLN63S19L483T-DORIGO GIULIANO</t>
  </si>
  <si>
    <t>82500.0</t>
  </si>
  <si>
    <t>inizio 01/03/2022, ultimazione 28/02/2025</t>
  </si>
  <si>
    <t>14570.0</t>
  </si>
  <si>
    <t>Utilizzo officina FVG RAIL per manutenzione Loc. Siemens mese  di Febbraio  2022</t>
  </si>
  <si>
    <t>02711740999-Fvg Rail Srl</t>
  </si>
  <si>
    <t>inizio 01/03/2022, ultimazione 01/04/2022</t>
  </si>
  <si>
    <t>servizio di pressatura idraulica dei serbatoi dell'impianto pneumatico dei rotabili</t>
  </si>
  <si>
    <t>inizio 28/02/2022, ultimazione 30/03/2022</t>
  </si>
  <si>
    <t>FORNITURA DI N.4 DISTRIBUTORI DI SAPONE LIQUIDO DA 0,5 LITRO</t>
  </si>
  <si>
    <t>01274390309-CHIURLO SRL,01582170302-MAFER SRL UNIPERSONALE,00721560159-CAMBIELLI S.p.A.,02717210302-ZANUTTA</t>
  </si>
  <si>
    <t>63.65</t>
  </si>
  <si>
    <t>inizio 25/02/2022, ultimazione 08/04/2022</t>
  </si>
  <si>
    <t>FORNITURA E POSA IN OPERA DI N.2 SPECCHI PER I SERVIZI IGIENICI PUBBLICI DELLA STAZIONE FERROVIARIA DI CIVIDALE DEL FRIULI (UD)</t>
  </si>
  <si>
    <t>01878570306-Vetreria Dolso e Busatto sas di BUSATTO LETIZIA,00164860306-SOARVE srl,02985300306-VETRERIA VENTURINI SRL</t>
  </si>
  <si>
    <t>02985300306-VETRERIA VENTURINI SRL</t>
  </si>
  <si>
    <t>inizio 25/02/2022, ultimazione 31/03/2022</t>
  </si>
  <si>
    <t>FORNITURA DI N.1 ASCIUGATORE MANI AUTOMATICO PER I SERVIZI IGIENICI PUBBLICI DELLA STAZIONE FERROVIARIA DI CIVIDALE DEL FRIULI (UD)</t>
  </si>
  <si>
    <t>00825330285-SONEPAR ITALIA SPA,12535890151-Dyson srl,02180760965-MEDIAMARKET SPA,00103730230-SIMEVIGNUDA SPA,01176110268-MARCHIOL S.P.A.</t>
  </si>
  <si>
    <t>791.08</t>
  </si>
  <si>
    <t>inizio 25/02/2022, ultimazione 22/03/2022</t>
  </si>
  <si>
    <t>inizio 23/02/2022</t>
  </si>
  <si>
    <t>MANUTENZIONE VEICOLO FIAT Ducato FC370XK</t>
  </si>
  <si>
    <t>119.32</t>
  </si>
  <si>
    <t>inizio 22/02/2022, ultimazione 03/03/2022</t>
  </si>
  <si>
    <t xml:space="preserve">SERVIZIO DI MANUTENZIONI IMPIANTI IDRICI E RAFFRESCAMENTO, PRESSO ALCUNI IMMOBILI DELLA SOCIETA' FERROVIE UDINE CIVIDALE SRL   </t>
  </si>
  <si>
    <t>910.5</t>
  </si>
  <si>
    <t>inizio 17/02/2022, ultimazione 22/02/2022</t>
  </si>
  <si>
    <t>Proroga servizio sistemi antintrusione</t>
  </si>
  <si>
    <t>1305.0</t>
  </si>
  <si>
    <t>inizio 01/02/2022, ultimazione 30/04/2022</t>
  </si>
  <si>
    <t>Fornitura di materiale elettrico vario e articoli di ferramenta</t>
  </si>
  <si>
    <t>1410.67</t>
  </si>
  <si>
    <t>inizio 31/01/2022, ultimazione 31/01/2023</t>
  </si>
  <si>
    <t>1106.76</t>
  </si>
  <si>
    <t>Riparazione 3 (tre) cassetti isolamento</t>
  </si>
  <si>
    <t>inizio 13/01/2022, ultimazione 30/06/2022</t>
  </si>
  <si>
    <t>Messa in sicurezza e ripristino ambientale stazione Cividale</t>
  </si>
  <si>
    <t>10688.2</t>
  </si>
  <si>
    <t>inizio 11/01/2022, ultimazione 22/04/2022</t>
  </si>
  <si>
    <t>SERVIZIO DI PULIZIA IMPIANTO TRATTAMENTO ACQUE, PRESSO LA SOCIETA' FERROVIE UDINE CIVIDALE SRL IN VIA PESCHIERA, 30 UDINE</t>
  </si>
  <si>
    <t>3334.0</t>
  </si>
  <si>
    <t>inizio 10/01/2022, ultimazione 10/01/2022</t>
  </si>
  <si>
    <t>FORNITURA NÂ°13 SERRATURE MARCA MERONI PRESSO LA SOCIETA' FERROVIE UDINE CIVIDALE VIA PESCHIERA,30 UDINE</t>
  </si>
  <si>
    <t>00703070326-FACAU S.R.L.,02550540302-La Serratura Srl,01582170302-MAFER SRL UNIPERSONALE</t>
  </si>
  <si>
    <t>02550540302-La Serratura Srl</t>
  </si>
  <si>
    <t>210.0</t>
  </si>
  <si>
    <t>inizio 04/01/2022, ultimazione 21/12/2022</t>
  </si>
  <si>
    <t>Fornitura e installazione recinzione presso la fermata di San Gottardo</t>
  </si>
  <si>
    <t>01196620304-IMPRESA COIS S.R.L.</t>
  </si>
  <si>
    <t>3000.0</t>
  </si>
  <si>
    <t>inizio 03/01/2022, ultimazione 06/01/2022</t>
  </si>
  <si>
    <t>Fornitura batterie ACEI Cividale</t>
  </si>
  <si>
    <t>02083270302-S.I.E.L. di Pellizzari Gianluca e Iuri Denis Snc,00825330285-SONEPAR ITALIA SPA,04040310247-FIAMM Energy Technology S.p.A.</t>
  </si>
  <si>
    <t>4296.0</t>
  </si>
  <si>
    <t>inizio 03/01/2022, ultimazione 26/01/2022</t>
  </si>
  <si>
    <t xml:space="preserve">Software SaaS OILCLOUD xAD per la gestione del DAA telematico e per la telematizzazione delle accise  </t>
  </si>
  <si>
    <t>09893500158-SIC Servizi Integrati &amp; Cosnulenze S.r.l.</t>
  </si>
  <si>
    <t>3224.0</t>
  </si>
  <si>
    <t>inizio 01/01/2022, ultimazione 31/12/2022</t>
  </si>
  <si>
    <t>1612.0</t>
  </si>
  <si>
    <t xml:space="preserve">Convenzione prestazioni medicina del lavoro </t>
  </si>
  <si>
    <t>11329.53</t>
  </si>
  <si>
    <t>Servizio di consulenza e brokeraggio assicurativo della SocietÃ  Ferrovie Udine Cividale s.r.l. per il triennio 2022-2024</t>
  </si>
  <si>
    <t>02717790303-RP COMPANY SPA</t>
  </si>
  <si>
    <t>inizio 01/01/2022, ultimazione 31/12/2024</t>
  </si>
  <si>
    <t>Servizi vari relativi all'amministrazione del personale, consulenza in materia di contratto di lavoro ripartizione del costo del lavoro in centri di costo</t>
  </si>
  <si>
    <t xml:space="preserve">DNGRRT66T63L483G-DONAGGIO ROBERTA </t>
  </si>
  <si>
    <t>34900.0</t>
  </si>
  <si>
    <t>inizio 01/01/2022, ultimazione 31/12/2023</t>
  </si>
  <si>
    <t>9432.0</t>
  </si>
  <si>
    <t>Noleggio operativo con assistenza tecnica di sette stampanti multifunzione (copia/stampa/scanner) di rete</t>
  </si>
  <si>
    <t>02589840301-IOPRINT SRL</t>
  </si>
  <si>
    <t>inizio 01/01/2022, ultimazione 31/12/2026</t>
  </si>
  <si>
    <t>4680.0</t>
  </si>
  <si>
    <t>623070.0</t>
  </si>
  <si>
    <t>37400.0</t>
  </si>
  <si>
    <t>inizio 16/12/2021, ultimazione 28/01/2022</t>
  </si>
  <si>
    <t>362427.0</t>
  </si>
  <si>
    <t>550000.0</t>
  </si>
  <si>
    <t>363873.95</t>
  </si>
  <si>
    <t>inizio 06/12/2021, ultimazione 11/01/2022</t>
  </si>
  <si>
    <t>inizio 30/11/2021, ultimazione 24/01/2022</t>
  </si>
  <si>
    <t>02125890307-INFOSTAR S.R.L.,02855220170-ITCORE SPA,02175740303-BEANTECH,03349070361-IFICONSULTING,01864500309-Nordest Servizi srl</t>
  </si>
  <si>
    <t>21880.64</t>
  </si>
  <si>
    <t>fornitura a consumo di gasolio per autotrazione del mezzo ferroviario della SocietÃ  Ferrovie Udine Cividale s.r.l. presso il raccordo ferroviario Lisert di Monfalcone con proroga</t>
  </si>
  <si>
    <t>99368.95</t>
  </si>
  <si>
    <t>inizio 12/11/2021, ultimazione 30/09/2022</t>
  </si>
  <si>
    <t>inizio 04/11/2021, ultimazione 27/10/2022</t>
  </si>
  <si>
    <t>2202.0</t>
  </si>
  <si>
    <t xml:space="preserve">Proroga contratto servizio di manutenzione per 2 Locomotive Siemens E190 dal 30.10.2021 al 30.10.2023 </t>
  </si>
  <si>
    <t>1040000.0</t>
  </si>
  <si>
    <t>459317.94</t>
  </si>
  <si>
    <t>SERVIZIO D'INTERVENTI NON RICOMPRESI NEL CANONE RELATIVI AL CONTRATTO DI "CONDUZIONE E MANUTENZIONE IMPIANTI DI CLIMATIZZAZIONE ESTIVA E INVERNALE PERIODO DAL 01 LUGLIO 2021 AL 30 GIUGNO 2022.</t>
  </si>
  <si>
    <t>702.2</t>
  </si>
  <si>
    <t>inizio 04/10/2021, ultimazione 22/06/2022</t>
  </si>
  <si>
    <t>inizio 27/09/2021, ultimazione 30/03/2022</t>
  </si>
  <si>
    <t>295407.68</t>
  </si>
  <si>
    <t>144533.96</t>
  </si>
  <si>
    <t>13377.64</t>
  </si>
  <si>
    <t>Servizio di manovra ferroviaria presso il raccordo Lisert di Monfalcone</t>
  </si>
  <si>
    <t>02579380300-TS TRACTION &amp; SERVICE SRL</t>
  </si>
  <si>
    <t>101250.0</t>
  </si>
  <si>
    <t>inizio 17/08/2021, ultimazione 15/05/2022</t>
  </si>
  <si>
    <t>182399.75</t>
  </si>
  <si>
    <t>inizio 14/06/2021, ultimazione 13/06/2023</t>
  </si>
  <si>
    <t>7136.4</t>
  </si>
  <si>
    <t>15868.8</t>
  </si>
  <si>
    <t>52999.85</t>
  </si>
  <si>
    <t>139345.39</t>
  </si>
  <si>
    <t>20352.0</t>
  </si>
  <si>
    <t>17600.0</t>
  </si>
  <si>
    <t>68967.8</t>
  </si>
  <si>
    <t>inizio 25/09/2020, ultimazione 24/09/2023</t>
  </si>
  <si>
    <t>4102.47</t>
  </si>
  <si>
    <t>01348530393-Servizi Ferroviari Integrati S.r.l. con socio unico,01568270209-TECNOFER SPA,01810030369-Costruzioni edili Baraldini Quirino SpA,02537890218-Servizi Agrari Meccanizzati Srl Suedtiroler Agrar Maschinenringservice GMBH,02533620270-VENETA21 S.R.L.</t>
  </si>
  <si>
    <t>inizio 03/08/2020, ultimazione 31/01/2023</t>
  </si>
  <si>
    <t>inizio 09/07/2020</t>
  </si>
  <si>
    <t>inizio 01/07/2020, ultimazione 31/12/2022</t>
  </si>
  <si>
    <t xml:space="preserve">02498930987-TRESCAL s.r.l.,01465450516-T.E.S.I. s.r.l.,03502820370-KIWA CERMET Italia S.p.A.,02540280969-NEMKO S.p.A. </t>
  </si>
  <si>
    <t>7580.0</t>
  </si>
  <si>
    <t>5061.8</t>
  </si>
  <si>
    <t>5795.46</t>
  </si>
  <si>
    <t>servizio di noleggio di locomotive INRAIL SIEMENS MODELLI E190, E191, E193</t>
  </si>
  <si>
    <t>264824.0</t>
  </si>
  <si>
    <t>inizio 16/05/2019, ultimazione 31/10/2022</t>
  </si>
  <si>
    <t>01288130212-4 EMME Service S.p.A.,02478810423-DRC S.r.l,02869860219-GEOLAND S.r.l</t>
  </si>
  <si>
    <t>inizio 08/04/2019, ultimazione 16/02/2022</t>
  </si>
  <si>
    <t>PROCEDURA NEGOZIATA SENZA PREVIA PUBBLICAZIONE</t>
  </si>
  <si>
    <t>AFFIDAMENTO DIRETTO</t>
  </si>
  <si>
    <t>AFFIDAMENTO DIRETTO IN ADESIONE AD ACCORDO QUADRO/CONVENZIONE</t>
  </si>
  <si>
    <t>PROCEDURA APERTA</t>
  </si>
  <si>
    <t>PROCEDURA NEGOZIATA SENZA PREVIA INDIZIONE DI GARA (SETTORI SPECIALI)</t>
  </si>
  <si>
    <t>Riepilogo affidamenti e contratti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</si>
</sst>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I234"/>
  <sheetViews>
    <sheetView tabSelected="1" zoomScale="55" zoomScaleNormal="55" workbookViewId="0">
      <selection activeCell="D2" sqref="D2"/>
    </sheetView>
  </sheetViews>
  <sheetFormatPr defaultColWidth="30.5703125" defaultRowHeight="15" x14ac:dyDescent="0.25"/>
  <cols>
    <col min="1" max="1" width="16" style="1" customWidth="1"/>
    <col min="2" max="2" width="46.42578125" style="1" customWidth="1"/>
    <col min="3" max="3" width="106.85546875" style="4" customWidth="1"/>
    <col min="4" max="4" width="41.42578125" style="1" customWidth="1"/>
    <col min="5" max="5" width="63.7109375" style="4" customWidth="1"/>
    <col min="6" max="6" width="47.5703125" style="4" customWidth="1"/>
    <col min="7" max="7" width="21.5703125" style="1" customWidth="1"/>
    <col min="8" max="8" width="43.7109375" style="1" customWidth="1"/>
    <col min="9" max="9" width="27.7109375" style="1" customWidth="1"/>
    <col min="10" max="10" width="20.42578125" style="1" customWidth="1"/>
    <col min="11" max="16384" width="30.5703125" style="1"/>
  </cols>
  <sheetData>
    <row r="3" spans="1:9" ht="18" customHeight="1" x14ac:dyDescent="0.25">
      <c r="A3" s="7" t="s">
        <v>872</v>
      </c>
    </row>
    <row r="5" spans="1:9" ht="47.25" customHeight="1" x14ac:dyDescent="0.25">
      <c r="A5" s="2" t="s">
        <v>0</v>
      </c>
      <c r="B5" s="2" t="s">
        <v>64</v>
      </c>
      <c r="C5" s="5" t="s">
        <v>1</v>
      </c>
      <c r="D5" s="2" t="s">
        <v>2</v>
      </c>
      <c r="E5" s="5" t="s">
        <v>6</v>
      </c>
      <c r="F5" s="5" t="s">
        <v>63</v>
      </c>
      <c r="G5" s="2" t="s">
        <v>3</v>
      </c>
      <c r="H5" s="2" t="s">
        <v>5</v>
      </c>
      <c r="I5" s="2" t="s">
        <v>4</v>
      </c>
    </row>
    <row r="6" spans="1:9" ht="47.25" customHeight="1" x14ac:dyDescent="0.25">
      <c r="A6" s="3" t="str">
        <f>"9483687A15"</f>
        <v>9483687A15</v>
      </c>
      <c r="B6" s="3" t="s">
        <v>7</v>
      </c>
      <c r="C6" s="6" t="s">
        <v>189</v>
      </c>
      <c r="D6" s="3" t="s">
        <v>867</v>
      </c>
      <c r="E6" s="6" t="s">
        <v>190</v>
      </c>
      <c r="F6" s="6" t="s">
        <v>190</v>
      </c>
      <c r="G6" s="3" t="s">
        <v>191</v>
      </c>
      <c r="H6" s="3" t="s">
        <v>192</v>
      </c>
      <c r="I6" s="3"/>
    </row>
    <row r="7" spans="1:9" ht="50.25" customHeight="1" x14ac:dyDescent="0.25">
      <c r="A7" s="3" t="str">
        <f>"ZD7395D970"</f>
        <v>ZD7395D970</v>
      </c>
      <c r="B7" s="3" t="s">
        <v>7</v>
      </c>
      <c r="C7" s="6" t="s">
        <v>193</v>
      </c>
      <c r="D7" s="3" t="s">
        <v>868</v>
      </c>
      <c r="E7" s="6" t="s">
        <v>194</v>
      </c>
      <c r="F7" s="6" t="s">
        <v>194</v>
      </c>
      <c r="G7" s="3" t="s">
        <v>195</v>
      </c>
      <c r="H7" s="3" t="s">
        <v>196</v>
      </c>
      <c r="I7" s="3"/>
    </row>
    <row r="8" spans="1:9" ht="148.5" customHeight="1" x14ac:dyDescent="0.25">
      <c r="A8" s="3" t="str">
        <f>"Z52395B888"</f>
        <v>Z52395B888</v>
      </c>
      <c r="B8" s="3" t="s">
        <v>7</v>
      </c>
      <c r="C8" s="6" t="s">
        <v>197</v>
      </c>
      <c r="D8" s="3" t="s">
        <v>868</v>
      </c>
      <c r="E8" s="6" t="s">
        <v>198</v>
      </c>
      <c r="F8" s="6" t="s">
        <v>199</v>
      </c>
      <c r="G8" s="3" t="s">
        <v>200</v>
      </c>
      <c r="H8" s="3" t="s">
        <v>196</v>
      </c>
      <c r="I8" s="3"/>
    </row>
    <row r="9" spans="1:9" ht="50.25" customHeight="1" x14ac:dyDescent="0.25">
      <c r="A9" s="3" t="str">
        <f>"ZBB3911DE0"</f>
        <v>ZBB3911DE0</v>
      </c>
      <c r="B9" s="3" t="s">
        <v>7</v>
      </c>
      <c r="C9" s="6" t="s">
        <v>201</v>
      </c>
      <c r="D9" s="3" t="s">
        <v>868</v>
      </c>
      <c r="E9" s="6" t="s">
        <v>105</v>
      </c>
      <c r="F9" s="6" t="s">
        <v>105</v>
      </c>
      <c r="G9" s="3" t="s">
        <v>202</v>
      </c>
      <c r="H9" s="3" t="s">
        <v>203</v>
      </c>
      <c r="I9" s="3"/>
    </row>
    <row r="10" spans="1:9" ht="53.25" customHeight="1" x14ac:dyDescent="0.25">
      <c r="A10" s="3" t="str">
        <f>"Z603943519"</f>
        <v>Z603943519</v>
      </c>
      <c r="B10" s="3" t="s">
        <v>7</v>
      </c>
      <c r="C10" s="6" t="s">
        <v>204</v>
      </c>
      <c r="D10" s="3" t="s">
        <v>868</v>
      </c>
      <c r="E10" s="6" t="s">
        <v>205</v>
      </c>
      <c r="F10" s="6" t="s">
        <v>205</v>
      </c>
      <c r="G10" s="3" t="s">
        <v>96</v>
      </c>
      <c r="H10" s="3" t="s">
        <v>206</v>
      </c>
      <c r="I10" s="3"/>
    </row>
    <row r="11" spans="1:9" ht="68.25" customHeight="1" x14ac:dyDescent="0.25">
      <c r="A11" s="3" t="str">
        <f>"Z9238EC39A"</f>
        <v>Z9238EC39A</v>
      </c>
      <c r="B11" s="3" t="s">
        <v>7</v>
      </c>
      <c r="C11" s="6" t="s">
        <v>207</v>
      </c>
      <c r="D11" s="3" t="s">
        <v>868</v>
      </c>
      <c r="E11" s="6" t="s">
        <v>208</v>
      </c>
      <c r="F11" s="6" t="s">
        <v>209</v>
      </c>
      <c r="G11" s="3" t="s">
        <v>210</v>
      </c>
      <c r="H11" s="3" t="s">
        <v>211</v>
      </c>
      <c r="I11" s="3"/>
    </row>
    <row r="12" spans="1:9" ht="50.25" customHeight="1" x14ac:dyDescent="0.25">
      <c r="A12" s="3" t="str">
        <f>"Z70395C294"</f>
        <v>Z70395C294</v>
      </c>
      <c r="B12" s="3" t="s">
        <v>7</v>
      </c>
      <c r="C12" s="6" t="s">
        <v>212</v>
      </c>
      <c r="D12" s="3" t="s">
        <v>868</v>
      </c>
      <c r="E12" s="6" t="s">
        <v>213</v>
      </c>
      <c r="F12" s="6" t="s">
        <v>213</v>
      </c>
      <c r="G12" s="3" t="s">
        <v>214</v>
      </c>
      <c r="H12" s="3" t="s">
        <v>206</v>
      </c>
      <c r="I12" s="3" t="s">
        <v>162</v>
      </c>
    </row>
    <row r="13" spans="1:9" ht="50.25" customHeight="1" x14ac:dyDescent="0.25">
      <c r="A13" s="3" t="str">
        <f>"ZB03285C12"</f>
        <v>ZB03285C12</v>
      </c>
      <c r="B13" s="3" t="s">
        <v>7</v>
      </c>
      <c r="C13" s="6" t="s">
        <v>215</v>
      </c>
      <c r="D13" s="3" t="s">
        <v>868</v>
      </c>
      <c r="E13" s="6" t="s">
        <v>216</v>
      </c>
      <c r="F13" s="6" t="s">
        <v>216</v>
      </c>
      <c r="G13" s="3" t="s">
        <v>96</v>
      </c>
      <c r="H13" s="3" t="s">
        <v>206</v>
      </c>
      <c r="I13" s="3"/>
    </row>
    <row r="14" spans="1:9" ht="65.25" customHeight="1" x14ac:dyDescent="0.25">
      <c r="A14" s="3" t="str">
        <f>"Z1439444E4"</f>
        <v>Z1439444E4</v>
      </c>
      <c r="B14" s="3" t="s">
        <v>7</v>
      </c>
      <c r="C14" s="6" t="s">
        <v>217</v>
      </c>
      <c r="D14" s="3" t="s">
        <v>868</v>
      </c>
      <c r="E14" s="6" t="s">
        <v>218</v>
      </c>
      <c r="F14" s="6" t="s">
        <v>218</v>
      </c>
      <c r="G14" s="3" t="s">
        <v>162</v>
      </c>
      <c r="H14" s="3" t="s">
        <v>206</v>
      </c>
      <c r="I14" s="3"/>
    </row>
    <row r="15" spans="1:9" ht="60.75" customHeight="1" x14ac:dyDescent="0.25">
      <c r="A15" s="3" t="str">
        <f>"ZE83954DE4"</f>
        <v>ZE83954DE4</v>
      </c>
      <c r="B15" s="3" t="s">
        <v>7</v>
      </c>
      <c r="C15" s="6" t="s">
        <v>219</v>
      </c>
      <c r="D15" s="3" t="s">
        <v>868</v>
      </c>
      <c r="E15" s="6" t="s">
        <v>220</v>
      </c>
      <c r="F15" s="6" t="s">
        <v>221</v>
      </c>
      <c r="G15" s="3" t="s">
        <v>222</v>
      </c>
      <c r="H15" s="3" t="s">
        <v>206</v>
      </c>
      <c r="I15" s="3"/>
    </row>
    <row r="16" spans="1:9" ht="50.25" customHeight="1" x14ac:dyDescent="0.25">
      <c r="A16" s="3" t="str">
        <f>"ZF63944409"</f>
        <v>ZF63944409</v>
      </c>
      <c r="B16" s="3" t="s">
        <v>7</v>
      </c>
      <c r="C16" s="6" t="s">
        <v>223</v>
      </c>
      <c r="D16" s="3" t="s">
        <v>868</v>
      </c>
      <c r="E16" s="6" t="s">
        <v>218</v>
      </c>
      <c r="F16" s="6" t="s">
        <v>218</v>
      </c>
      <c r="G16" s="3" t="s">
        <v>162</v>
      </c>
      <c r="H16" s="3" t="s">
        <v>224</v>
      </c>
      <c r="I16" s="3"/>
    </row>
    <row r="17" spans="1:9" ht="50.25" customHeight="1" x14ac:dyDescent="0.25">
      <c r="A17" s="3" t="str">
        <f>"Z733924B15"</f>
        <v>Z733924B15</v>
      </c>
      <c r="B17" s="3" t="s">
        <v>7</v>
      </c>
      <c r="C17" s="6" t="s">
        <v>225</v>
      </c>
      <c r="D17" s="3" t="s">
        <v>868</v>
      </c>
      <c r="E17" s="6" t="s">
        <v>194</v>
      </c>
      <c r="F17" s="6" t="s">
        <v>194</v>
      </c>
      <c r="G17" s="3" t="s">
        <v>226</v>
      </c>
      <c r="H17" s="3" t="s">
        <v>206</v>
      </c>
      <c r="I17" s="3"/>
    </row>
    <row r="18" spans="1:9" ht="53.25" customHeight="1" x14ac:dyDescent="0.25">
      <c r="A18" s="3" t="str">
        <f>"9504760813"</f>
        <v>9504760813</v>
      </c>
      <c r="B18" s="3" t="s">
        <v>7</v>
      </c>
      <c r="C18" s="6" t="s">
        <v>227</v>
      </c>
      <c r="D18" s="3" t="s">
        <v>868</v>
      </c>
      <c r="E18" s="6" t="s">
        <v>228</v>
      </c>
      <c r="F18" s="6" t="s">
        <v>228</v>
      </c>
      <c r="G18" s="3" t="s">
        <v>229</v>
      </c>
      <c r="H18" s="3" t="s">
        <v>230</v>
      </c>
      <c r="I18" s="3" t="s">
        <v>231</v>
      </c>
    </row>
    <row r="19" spans="1:9" ht="50.25" customHeight="1" x14ac:dyDescent="0.25">
      <c r="A19" s="3" t="str">
        <f>"Z6E38B39C0"</f>
        <v>Z6E38B39C0</v>
      </c>
      <c r="B19" s="3" t="s">
        <v>7</v>
      </c>
      <c r="C19" s="6" t="s">
        <v>232</v>
      </c>
      <c r="D19" s="3" t="s">
        <v>868</v>
      </c>
      <c r="E19" s="6" t="s">
        <v>228</v>
      </c>
      <c r="F19" s="6" t="s">
        <v>228</v>
      </c>
      <c r="G19" s="3" t="s">
        <v>233</v>
      </c>
      <c r="H19" s="3" t="s">
        <v>230</v>
      </c>
      <c r="I19" s="3" t="s">
        <v>234</v>
      </c>
    </row>
    <row r="20" spans="1:9" ht="105.75" customHeight="1" x14ac:dyDescent="0.25">
      <c r="A20" s="3" t="str">
        <f>"ZE43958E81"</f>
        <v>ZE43958E81</v>
      </c>
      <c r="B20" s="3" t="s">
        <v>7</v>
      </c>
      <c r="C20" s="6" t="s">
        <v>235</v>
      </c>
      <c r="D20" s="3" t="s">
        <v>868</v>
      </c>
      <c r="E20" s="6" t="s">
        <v>236</v>
      </c>
      <c r="F20" s="6" t="s">
        <v>237</v>
      </c>
      <c r="G20" s="3" t="s">
        <v>238</v>
      </c>
      <c r="H20" s="3" t="s">
        <v>239</v>
      </c>
      <c r="I20" s="3"/>
    </row>
    <row r="21" spans="1:9" ht="51.75" customHeight="1" x14ac:dyDescent="0.25">
      <c r="A21" s="3" t="str">
        <f>"Z0D3954DB1"</f>
        <v>Z0D3954DB1</v>
      </c>
      <c r="B21" s="3" t="s">
        <v>7</v>
      </c>
      <c r="C21" s="6" t="s">
        <v>240</v>
      </c>
      <c r="D21" s="3" t="s">
        <v>868</v>
      </c>
      <c r="E21" s="6" t="s">
        <v>105</v>
      </c>
      <c r="F21" s="6" t="s">
        <v>105</v>
      </c>
      <c r="G21" s="3" t="s">
        <v>241</v>
      </c>
      <c r="H21" s="3" t="s">
        <v>242</v>
      </c>
      <c r="I21" s="3"/>
    </row>
    <row r="22" spans="1:9" ht="48.75" customHeight="1" x14ac:dyDescent="0.25">
      <c r="A22" s="3" t="str">
        <f>"Z023943541"</f>
        <v>Z023943541</v>
      </c>
      <c r="B22" s="3" t="s">
        <v>7</v>
      </c>
      <c r="C22" s="6" t="s">
        <v>243</v>
      </c>
      <c r="D22" s="3" t="s">
        <v>868</v>
      </c>
      <c r="E22" s="6" t="s">
        <v>244</v>
      </c>
      <c r="F22" s="6" t="s">
        <v>244</v>
      </c>
      <c r="G22" s="3" t="s">
        <v>245</v>
      </c>
      <c r="H22" s="3" t="s">
        <v>246</v>
      </c>
      <c r="I22" s="3"/>
    </row>
    <row r="23" spans="1:9" ht="111" customHeight="1" x14ac:dyDescent="0.25">
      <c r="A23" s="3" t="str">
        <f>"ZB4398A0A6"</f>
        <v>ZB4398A0A6</v>
      </c>
      <c r="B23" s="3" t="s">
        <v>7</v>
      </c>
      <c r="C23" s="6" t="s">
        <v>247</v>
      </c>
      <c r="D23" s="3" t="s">
        <v>868</v>
      </c>
      <c r="E23" s="6" t="s">
        <v>248</v>
      </c>
      <c r="F23" s="6" t="s">
        <v>249</v>
      </c>
      <c r="G23" s="3" t="s">
        <v>250</v>
      </c>
      <c r="H23" s="3" t="s">
        <v>251</v>
      </c>
      <c r="I23" s="3"/>
    </row>
    <row r="24" spans="1:9" ht="93.75" customHeight="1" x14ac:dyDescent="0.25">
      <c r="A24" s="3" t="str">
        <f>"Z6B392E8BE"</f>
        <v>Z6B392E8BE</v>
      </c>
      <c r="B24" s="3" t="s">
        <v>7</v>
      </c>
      <c r="C24" s="6" t="s">
        <v>252</v>
      </c>
      <c r="D24" s="3" t="s">
        <v>868</v>
      </c>
      <c r="E24" s="6" t="s">
        <v>253</v>
      </c>
      <c r="F24" s="6" t="s">
        <v>253</v>
      </c>
      <c r="G24" s="3" t="s">
        <v>254</v>
      </c>
      <c r="H24" s="3" t="s">
        <v>255</v>
      </c>
      <c r="I24" s="3"/>
    </row>
    <row r="25" spans="1:9" ht="83.25" customHeight="1" x14ac:dyDescent="0.25">
      <c r="A25" s="3" t="str">
        <f>"Z0B393D1B6"</f>
        <v>Z0B393D1B6</v>
      </c>
      <c r="B25" s="3" t="s">
        <v>7</v>
      </c>
      <c r="C25" s="6" t="s">
        <v>256</v>
      </c>
      <c r="D25" s="3" t="s">
        <v>868</v>
      </c>
      <c r="E25" s="6" t="s">
        <v>257</v>
      </c>
      <c r="F25" s="6" t="s">
        <v>257</v>
      </c>
      <c r="G25" s="3" t="s">
        <v>186</v>
      </c>
      <c r="H25" s="3" t="s">
        <v>258</v>
      </c>
      <c r="I25" s="3" t="s">
        <v>186</v>
      </c>
    </row>
    <row r="26" spans="1:9" ht="141.75" customHeight="1" x14ac:dyDescent="0.25">
      <c r="A26" s="3" t="str">
        <f>"Z22390A14C"</f>
        <v>Z22390A14C</v>
      </c>
      <c r="B26" s="3" t="s">
        <v>7</v>
      </c>
      <c r="C26" s="6" t="s">
        <v>259</v>
      </c>
      <c r="D26" s="3" t="s">
        <v>868</v>
      </c>
      <c r="E26" s="6" t="s">
        <v>260</v>
      </c>
      <c r="F26" s="6" t="s">
        <v>105</v>
      </c>
      <c r="G26" s="3" t="s">
        <v>261</v>
      </c>
      <c r="H26" s="3" t="s">
        <v>262</v>
      </c>
      <c r="I26" s="3"/>
    </row>
    <row r="27" spans="1:9" ht="123.75" customHeight="1" x14ac:dyDescent="0.25">
      <c r="A27" s="3" t="str">
        <f>"ZED3912091"</f>
        <v>ZED3912091</v>
      </c>
      <c r="B27" s="3" t="s">
        <v>7</v>
      </c>
      <c r="C27" s="6" t="s">
        <v>263</v>
      </c>
      <c r="D27" s="3" t="s">
        <v>868</v>
      </c>
      <c r="E27" s="6" t="s">
        <v>28</v>
      </c>
      <c r="F27" s="6" t="s">
        <v>28</v>
      </c>
      <c r="G27" s="3" t="s">
        <v>264</v>
      </c>
      <c r="H27" s="3" t="s">
        <v>265</v>
      </c>
      <c r="I27" s="3"/>
    </row>
    <row r="28" spans="1:9" ht="93.75" customHeight="1" x14ac:dyDescent="0.25">
      <c r="A28" s="3" t="str">
        <f>"Z71390C451"</f>
        <v>Z71390C451</v>
      </c>
      <c r="B28" s="3" t="s">
        <v>7</v>
      </c>
      <c r="C28" s="6" t="s">
        <v>266</v>
      </c>
      <c r="D28" s="3" t="s">
        <v>868</v>
      </c>
      <c r="E28" s="6" t="s">
        <v>267</v>
      </c>
      <c r="F28" s="6" t="s">
        <v>121</v>
      </c>
      <c r="G28" s="3" t="s">
        <v>268</v>
      </c>
      <c r="H28" s="3" t="s">
        <v>269</v>
      </c>
      <c r="I28" s="3"/>
    </row>
    <row r="29" spans="1:9" ht="105" customHeight="1" x14ac:dyDescent="0.25">
      <c r="A29" s="3" t="str">
        <f>"ZA6391210A"</f>
        <v>ZA6391210A</v>
      </c>
      <c r="B29" s="3" t="s">
        <v>7</v>
      </c>
      <c r="C29" s="6" t="s">
        <v>270</v>
      </c>
      <c r="D29" s="3" t="s">
        <v>868</v>
      </c>
      <c r="E29" s="6" t="s">
        <v>271</v>
      </c>
      <c r="F29" s="6" t="s">
        <v>272</v>
      </c>
      <c r="G29" s="3" t="s">
        <v>273</v>
      </c>
      <c r="H29" s="3" t="s">
        <v>269</v>
      </c>
      <c r="I29" s="3"/>
    </row>
    <row r="30" spans="1:9" ht="63.75" customHeight="1" x14ac:dyDescent="0.25">
      <c r="A30" s="3" t="str">
        <f>"96188741EF"</f>
        <v>96188741EF</v>
      </c>
      <c r="B30" s="3" t="s">
        <v>7</v>
      </c>
      <c r="C30" s="6" t="s">
        <v>274</v>
      </c>
      <c r="D30" s="3" t="s">
        <v>869</v>
      </c>
      <c r="E30" s="6" t="s">
        <v>275</v>
      </c>
      <c r="F30" s="6" t="s">
        <v>275</v>
      </c>
      <c r="G30" s="3" t="s">
        <v>16</v>
      </c>
      <c r="H30" s="3" t="s">
        <v>276</v>
      </c>
      <c r="I30" s="3"/>
    </row>
    <row r="31" spans="1:9" ht="98.25" customHeight="1" x14ac:dyDescent="0.25">
      <c r="A31" s="3" t="str">
        <f>"Z1338F6E4A"</f>
        <v>Z1338F6E4A</v>
      </c>
      <c r="B31" s="3" t="s">
        <v>7</v>
      </c>
      <c r="C31" s="6" t="s">
        <v>277</v>
      </c>
      <c r="D31" s="3" t="s">
        <v>868</v>
      </c>
      <c r="E31" s="6" t="s">
        <v>190</v>
      </c>
      <c r="F31" s="6" t="s">
        <v>190</v>
      </c>
      <c r="G31" s="3" t="s">
        <v>278</v>
      </c>
      <c r="H31" s="3" t="s">
        <v>279</v>
      </c>
      <c r="I31" s="3"/>
    </row>
    <row r="32" spans="1:9" ht="50.25" customHeight="1" x14ac:dyDescent="0.25">
      <c r="A32" s="3" t="str">
        <f>"ZB838F6EA4"</f>
        <v>ZB838F6EA4</v>
      </c>
      <c r="B32" s="3" t="s">
        <v>7</v>
      </c>
      <c r="C32" s="6" t="s">
        <v>280</v>
      </c>
      <c r="D32" s="3" t="s">
        <v>868</v>
      </c>
      <c r="E32" s="6" t="s">
        <v>190</v>
      </c>
      <c r="F32" s="6" t="s">
        <v>190</v>
      </c>
      <c r="G32" s="3" t="s">
        <v>281</v>
      </c>
      <c r="H32" s="3" t="s">
        <v>282</v>
      </c>
      <c r="I32" s="3"/>
    </row>
    <row r="33" spans="1:9" ht="50.25" customHeight="1" x14ac:dyDescent="0.25">
      <c r="A33" s="3" t="str">
        <f>"Z0338F6EE1"</f>
        <v>Z0338F6EE1</v>
      </c>
      <c r="B33" s="3" t="s">
        <v>7</v>
      </c>
      <c r="C33" s="6" t="s">
        <v>283</v>
      </c>
      <c r="D33" s="3" t="s">
        <v>868</v>
      </c>
      <c r="E33" s="6" t="s">
        <v>190</v>
      </c>
      <c r="F33" s="6" t="s">
        <v>190</v>
      </c>
      <c r="G33" s="3" t="s">
        <v>284</v>
      </c>
      <c r="H33" s="3" t="s">
        <v>279</v>
      </c>
      <c r="I33" s="3"/>
    </row>
    <row r="34" spans="1:9" ht="80.25" customHeight="1" x14ac:dyDescent="0.25">
      <c r="A34" s="3" t="str">
        <f>"Z6938F3AF4"</f>
        <v>Z6938F3AF4</v>
      </c>
      <c r="B34" s="3" t="s">
        <v>7</v>
      </c>
      <c r="C34" s="6" t="s">
        <v>285</v>
      </c>
      <c r="D34" s="3" t="s">
        <v>868</v>
      </c>
      <c r="E34" s="6" t="s">
        <v>105</v>
      </c>
      <c r="F34" s="6" t="s">
        <v>105</v>
      </c>
      <c r="G34" s="3" t="s">
        <v>286</v>
      </c>
      <c r="H34" s="3" t="s">
        <v>287</v>
      </c>
      <c r="I34" s="3"/>
    </row>
    <row r="35" spans="1:9" ht="80.25" customHeight="1" x14ac:dyDescent="0.25">
      <c r="A35" s="3" t="str">
        <f>"ZB338F7523"</f>
        <v>ZB338F7523</v>
      </c>
      <c r="B35" s="3" t="s">
        <v>7</v>
      </c>
      <c r="C35" s="6" t="s">
        <v>288</v>
      </c>
      <c r="D35" s="3" t="s">
        <v>868</v>
      </c>
      <c r="E35" s="6" t="s">
        <v>289</v>
      </c>
      <c r="F35" s="6" t="s">
        <v>28</v>
      </c>
      <c r="G35" s="3" t="s">
        <v>290</v>
      </c>
      <c r="H35" s="3" t="s">
        <v>291</v>
      </c>
      <c r="I35" s="3"/>
    </row>
    <row r="36" spans="1:9" ht="80.25" customHeight="1" x14ac:dyDescent="0.25">
      <c r="A36" s="3" t="str">
        <f>"Z37391CC1E"</f>
        <v>Z37391CC1E</v>
      </c>
      <c r="B36" s="3" t="s">
        <v>7</v>
      </c>
      <c r="C36" s="6" t="s">
        <v>292</v>
      </c>
      <c r="D36" s="3" t="s">
        <v>868</v>
      </c>
      <c r="E36" s="6" t="s">
        <v>293</v>
      </c>
      <c r="F36" s="6" t="s">
        <v>293</v>
      </c>
      <c r="G36" s="3" t="s">
        <v>294</v>
      </c>
      <c r="H36" s="3" t="s">
        <v>295</v>
      </c>
      <c r="I36" s="3"/>
    </row>
    <row r="37" spans="1:9" ht="95.25" customHeight="1" x14ac:dyDescent="0.25">
      <c r="A37" s="3" t="str">
        <f>"ZCA38DB36B"</f>
        <v>ZCA38DB36B</v>
      </c>
      <c r="B37" s="3" t="s">
        <v>7</v>
      </c>
      <c r="C37" s="6" t="s">
        <v>296</v>
      </c>
      <c r="D37" s="3" t="s">
        <v>868</v>
      </c>
      <c r="E37" s="6" t="s">
        <v>297</v>
      </c>
      <c r="F37" s="6" t="s">
        <v>298</v>
      </c>
      <c r="G37" s="3" t="s">
        <v>299</v>
      </c>
      <c r="H37" s="3" t="s">
        <v>300</v>
      </c>
      <c r="I37" s="3"/>
    </row>
    <row r="38" spans="1:9" ht="58.5" customHeight="1" x14ac:dyDescent="0.25">
      <c r="A38" s="3" t="str">
        <f>"Z8438CBC1A"</f>
        <v>Z8438CBC1A</v>
      </c>
      <c r="B38" s="3" t="s">
        <v>7</v>
      </c>
      <c r="C38" s="6" t="s">
        <v>301</v>
      </c>
      <c r="D38" s="3" t="s">
        <v>868</v>
      </c>
      <c r="E38" s="6" t="s">
        <v>302</v>
      </c>
      <c r="F38" s="6" t="s">
        <v>303</v>
      </c>
      <c r="G38" s="3" t="s">
        <v>214</v>
      </c>
      <c r="H38" s="3" t="s">
        <v>304</v>
      </c>
      <c r="I38" s="3"/>
    </row>
    <row r="39" spans="1:9" ht="59.25" customHeight="1" x14ac:dyDescent="0.25">
      <c r="A39" s="3" t="str">
        <f>"Z1838C2A51"</f>
        <v>Z1838C2A51</v>
      </c>
      <c r="B39" s="3" t="s">
        <v>7</v>
      </c>
      <c r="C39" s="6" t="s">
        <v>305</v>
      </c>
      <c r="D39" s="3" t="s">
        <v>868</v>
      </c>
      <c r="E39" s="6" t="s">
        <v>306</v>
      </c>
      <c r="F39" s="6" t="s">
        <v>306</v>
      </c>
      <c r="G39" s="3" t="s">
        <v>307</v>
      </c>
      <c r="H39" s="3" t="s">
        <v>308</v>
      </c>
      <c r="I39" s="3"/>
    </row>
    <row r="40" spans="1:9" ht="90" customHeight="1" x14ac:dyDescent="0.25">
      <c r="A40" s="3" t="str">
        <f>"Z0D38AE6BD"</f>
        <v>Z0D38AE6BD</v>
      </c>
      <c r="B40" s="3" t="s">
        <v>7</v>
      </c>
      <c r="C40" s="6" t="s">
        <v>309</v>
      </c>
      <c r="D40" s="3" t="s">
        <v>868</v>
      </c>
      <c r="E40" s="6" t="s">
        <v>310</v>
      </c>
      <c r="F40" s="6" t="s">
        <v>175</v>
      </c>
      <c r="G40" s="3" t="s">
        <v>311</v>
      </c>
      <c r="H40" s="3" t="s">
        <v>312</v>
      </c>
      <c r="I40" s="3"/>
    </row>
    <row r="41" spans="1:9" ht="90" customHeight="1" x14ac:dyDescent="0.25">
      <c r="A41" s="3" t="str">
        <f>"ZDB38C1E2A"</f>
        <v>ZDB38C1E2A</v>
      </c>
      <c r="B41" s="3" t="s">
        <v>7</v>
      </c>
      <c r="C41" s="6" t="s">
        <v>313</v>
      </c>
      <c r="D41" s="3" t="s">
        <v>868</v>
      </c>
      <c r="E41" s="6" t="s">
        <v>271</v>
      </c>
      <c r="F41" s="6" t="s">
        <v>314</v>
      </c>
      <c r="G41" s="3" t="s">
        <v>315</v>
      </c>
      <c r="H41" s="3" t="s">
        <v>316</v>
      </c>
      <c r="I41" s="3"/>
    </row>
    <row r="42" spans="1:9" ht="50.25" customHeight="1" x14ac:dyDescent="0.25">
      <c r="A42" s="3" t="str">
        <f>"ZEC38D2983"</f>
        <v>ZEC38D2983</v>
      </c>
      <c r="B42" s="3" t="s">
        <v>7</v>
      </c>
      <c r="C42" s="6" t="s">
        <v>317</v>
      </c>
      <c r="D42" s="3" t="s">
        <v>868</v>
      </c>
      <c r="E42" s="6" t="s">
        <v>190</v>
      </c>
      <c r="F42" s="6" t="s">
        <v>190</v>
      </c>
      <c r="G42" s="3" t="s">
        <v>318</v>
      </c>
      <c r="H42" s="3" t="s">
        <v>319</v>
      </c>
      <c r="I42" s="3"/>
    </row>
    <row r="43" spans="1:9" ht="50.25" customHeight="1" x14ac:dyDescent="0.25">
      <c r="A43" s="3" t="str">
        <f>"Z9C390C329"</f>
        <v>Z9C390C329</v>
      </c>
      <c r="B43" s="3" t="s">
        <v>7</v>
      </c>
      <c r="C43" s="6" t="s">
        <v>320</v>
      </c>
      <c r="D43" s="3" t="s">
        <v>868</v>
      </c>
      <c r="E43" s="6" t="s">
        <v>321</v>
      </c>
      <c r="F43" s="6" t="s">
        <v>321</v>
      </c>
      <c r="G43" s="3" t="s">
        <v>322</v>
      </c>
      <c r="H43" s="3" t="s">
        <v>323</v>
      </c>
      <c r="I43" s="3"/>
    </row>
    <row r="44" spans="1:9" ht="88.5" customHeight="1" x14ac:dyDescent="0.25">
      <c r="A44" s="3" t="str">
        <f>"94864290DD"</f>
        <v>94864290DD</v>
      </c>
      <c r="B44" s="3" t="s">
        <v>7</v>
      </c>
      <c r="C44" s="6" t="s">
        <v>324</v>
      </c>
      <c r="D44" s="3" t="s">
        <v>868</v>
      </c>
      <c r="E44" s="6" t="s">
        <v>325</v>
      </c>
      <c r="F44" s="6" t="s">
        <v>326</v>
      </c>
      <c r="G44" s="3" t="s">
        <v>327</v>
      </c>
      <c r="H44" s="3" t="s">
        <v>328</v>
      </c>
      <c r="I44" s="3"/>
    </row>
    <row r="45" spans="1:9" ht="88.5" customHeight="1" x14ac:dyDescent="0.25">
      <c r="A45" s="3" t="str">
        <f>"ZD138AF168"</f>
        <v>ZD138AF168</v>
      </c>
      <c r="B45" s="3" t="s">
        <v>7</v>
      </c>
      <c r="C45" s="6" t="s">
        <v>329</v>
      </c>
      <c r="D45" s="3" t="s">
        <v>868</v>
      </c>
      <c r="E45" s="6" t="s">
        <v>271</v>
      </c>
      <c r="F45" s="6" t="s">
        <v>272</v>
      </c>
      <c r="G45" s="3" t="s">
        <v>330</v>
      </c>
      <c r="H45" s="3" t="s">
        <v>331</v>
      </c>
      <c r="I45" s="3"/>
    </row>
    <row r="46" spans="1:9" ht="88.5" customHeight="1" x14ac:dyDescent="0.25">
      <c r="A46" s="3" t="str">
        <f>"ZF838AF122"</f>
        <v>ZF838AF122</v>
      </c>
      <c r="B46" s="3" t="s">
        <v>7</v>
      </c>
      <c r="C46" s="6" t="s">
        <v>332</v>
      </c>
      <c r="D46" s="3" t="s">
        <v>868</v>
      </c>
      <c r="E46" s="6" t="s">
        <v>271</v>
      </c>
      <c r="F46" s="6" t="s">
        <v>314</v>
      </c>
      <c r="G46" s="3" t="s">
        <v>333</v>
      </c>
      <c r="H46" s="3" t="s">
        <v>331</v>
      </c>
      <c r="I46" s="3"/>
    </row>
    <row r="47" spans="1:9" ht="88.5" customHeight="1" x14ac:dyDescent="0.25">
      <c r="A47" s="3" t="str">
        <f>"ZD638AF0CB"</f>
        <v>ZD638AF0CB</v>
      </c>
      <c r="B47" s="3" t="s">
        <v>7</v>
      </c>
      <c r="C47" s="6" t="s">
        <v>334</v>
      </c>
      <c r="D47" s="3" t="s">
        <v>868</v>
      </c>
      <c r="E47" s="6" t="s">
        <v>271</v>
      </c>
      <c r="F47" s="6" t="s">
        <v>314</v>
      </c>
      <c r="G47" s="3" t="s">
        <v>335</v>
      </c>
      <c r="H47" s="3" t="s">
        <v>331</v>
      </c>
      <c r="I47" s="3"/>
    </row>
    <row r="48" spans="1:9" ht="50.25" customHeight="1" x14ac:dyDescent="0.25">
      <c r="A48" s="3" t="str">
        <f>"Z7F387EF35"</f>
        <v>Z7F387EF35</v>
      </c>
      <c r="B48" s="3" t="s">
        <v>7</v>
      </c>
      <c r="C48" s="6" t="s">
        <v>336</v>
      </c>
      <c r="D48" s="3" t="s">
        <v>868</v>
      </c>
      <c r="E48" s="6" t="s">
        <v>337</v>
      </c>
      <c r="F48" s="6" t="s">
        <v>337</v>
      </c>
      <c r="G48" s="3" t="s">
        <v>338</v>
      </c>
      <c r="H48" s="3" t="s">
        <v>339</v>
      </c>
      <c r="I48" s="3"/>
    </row>
    <row r="49" spans="1:9" ht="37.5" customHeight="1" x14ac:dyDescent="0.25">
      <c r="A49" s="3" t="str">
        <f>"ZBF389F57A"</f>
        <v>ZBF389F57A</v>
      </c>
      <c r="B49" s="3" t="s">
        <v>7</v>
      </c>
      <c r="C49" s="6" t="s">
        <v>340</v>
      </c>
      <c r="D49" s="3" t="s">
        <v>868</v>
      </c>
      <c r="E49" s="6" t="s">
        <v>194</v>
      </c>
      <c r="F49" s="6" t="s">
        <v>194</v>
      </c>
      <c r="G49" s="3" t="s">
        <v>341</v>
      </c>
      <c r="H49" s="3" t="s">
        <v>342</v>
      </c>
      <c r="I49" s="3"/>
    </row>
    <row r="50" spans="1:9" ht="50.25" customHeight="1" x14ac:dyDescent="0.25">
      <c r="A50" s="3" t="str">
        <f>"ZC33891607"</f>
        <v>ZC33891607</v>
      </c>
      <c r="B50" s="3" t="s">
        <v>7</v>
      </c>
      <c r="C50" s="6" t="s">
        <v>343</v>
      </c>
      <c r="D50" s="3" t="s">
        <v>868</v>
      </c>
      <c r="E50" s="6" t="s">
        <v>344</v>
      </c>
      <c r="F50" s="6" t="s">
        <v>344</v>
      </c>
      <c r="G50" s="3" t="s">
        <v>345</v>
      </c>
      <c r="H50" s="3" t="s">
        <v>346</v>
      </c>
      <c r="I50" s="3"/>
    </row>
    <row r="51" spans="1:9" ht="70.5" customHeight="1" x14ac:dyDescent="0.25">
      <c r="A51" s="3" t="str">
        <f>"Z383864EFB"</f>
        <v>Z383864EFB</v>
      </c>
      <c r="B51" s="3" t="s">
        <v>7</v>
      </c>
      <c r="C51" s="6" t="s">
        <v>347</v>
      </c>
      <c r="D51" s="3" t="s">
        <v>868</v>
      </c>
      <c r="E51" s="6" t="s">
        <v>348</v>
      </c>
      <c r="F51" s="6" t="s">
        <v>349</v>
      </c>
      <c r="G51" s="3" t="s">
        <v>350</v>
      </c>
      <c r="H51" s="3" t="s">
        <v>351</v>
      </c>
      <c r="I51" s="3"/>
    </row>
    <row r="52" spans="1:9" ht="50.25" customHeight="1" x14ac:dyDescent="0.25">
      <c r="A52" s="3" t="str">
        <f>"Z4C391CED6"</f>
        <v>Z4C391CED6</v>
      </c>
      <c r="B52" s="3" t="s">
        <v>7</v>
      </c>
      <c r="C52" s="6" t="s">
        <v>352</v>
      </c>
      <c r="D52" s="3" t="s">
        <v>868</v>
      </c>
      <c r="E52" s="6" t="s">
        <v>353</v>
      </c>
      <c r="F52" s="6" t="s">
        <v>353</v>
      </c>
      <c r="G52" s="3" t="s">
        <v>354</v>
      </c>
      <c r="H52" s="3" t="s">
        <v>355</v>
      </c>
      <c r="I52" s="3"/>
    </row>
    <row r="53" spans="1:9" ht="45.75" customHeight="1" x14ac:dyDescent="0.25">
      <c r="A53" s="3" t="str">
        <f>"ZC63877C05"</f>
        <v>ZC63877C05</v>
      </c>
      <c r="B53" s="3" t="s">
        <v>7</v>
      </c>
      <c r="C53" s="6" t="s">
        <v>356</v>
      </c>
      <c r="D53" s="3" t="s">
        <v>868</v>
      </c>
      <c r="E53" s="6" t="s">
        <v>28</v>
      </c>
      <c r="F53" s="6" t="s">
        <v>28</v>
      </c>
      <c r="G53" s="3" t="s">
        <v>58</v>
      </c>
      <c r="H53" s="3" t="s">
        <v>357</v>
      </c>
      <c r="I53" s="3"/>
    </row>
    <row r="54" spans="1:9" ht="50.25" customHeight="1" x14ac:dyDescent="0.25">
      <c r="A54" s="3" t="str">
        <f>"Z0E386F039"</f>
        <v>Z0E386F039</v>
      </c>
      <c r="B54" s="3" t="s">
        <v>7</v>
      </c>
      <c r="C54" s="6" t="s">
        <v>358</v>
      </c>
      <c r="D54" s="3" t="s">
        <v>868</v>
      </c>
      <c r="E54" s="6" t="s">
        <v>257</v>
      </c>
      <c r="F54" s="6" t="s">
        <v>257</v>
      </c>
      <c r="G54" s="3" t="s">
        <v>359</v>
      </c>
      <c r="H54" s="3" t="s">
        <v>360</v>
      </c>
      <c r="I54" s="3" t="s">
        <v>359</v>
      </c>
    </row>
    <row r="55" spans="1:9" ht="92.25" customHeight="1" x14ac:dyDescent="0.25">
      <c r="A55" s="3" t="str">
        <f>"Z4E38622E8"</f>
        <v>Z4E38622E8</v>
      </c>
      <c r="B55" s="3" t="s">
        <v>7</v>
      </c>
      <c r="C55" s="6" t="s">
        <v>361</v>
      </c>
      <c r="D55" s="3" t="s">
        <v>868</v>
      </c>
      <c r="E55" s="6" t="s">
        <v>271</v>
      </c>
      <c r="F55" s="6" t="s">
        <v>272</v>
      </c>
      <c r="G55" s="3" t="s">
        <v>362</v>
      </c>
      <c r="H55" s="3" t="s">
        <v>363</v>
      </c>
      <c r="I55" s="3"/>
    </row>
    <row r="56" spans="1:9" ht="50.25" customHeight="1" x14ac:dyDescent="0.25">
      <c r="A56" s="3" t="str">
        <f>"ZE2385ADEC"</f>
        <v>ZE2385ADEC</v>
      </c>
      <c r="B56" s="3" t="s">
        <v>7</v>
      </c>
      <c r="C56" s="6" t="s">
        <v>364</v>
      </c>
      <c r="D56" s="3" t="s">
        <v>868</v>
      </c>
      <c r="E56" s="6" t="s">
        <v>365</v>
      </c>
      <c r="F56" s="6" t="s">
        <v>365</v>
      </c>
      <c r="G56" s="3" t="s">
        <v>366</v>
      </c>
      <c r="H56" s="3" t="s">
        <v>367</v>
      </c>
      <c r="I56" s="3"/>
    </row>
    <row r="57" spans="1:9" ht="36" customHeight="1" x14ac:dyDescent="0.25">
      <c r="A57" s="3" t="str">
        <f>"Z4D386E2CF"</f>
        <v>Z4D386E2CF</v>
      </c>
      <c r="B57" s="3" t="s">
        <v>7</v>
      </c>
      <c r="C57" s="6" t="s">
        <v>368</v>
      </c>
      <c r="D57" s="3" t="s">
        <v>868</v>
      </c>
      <c r="E57" s="6" t="s">
        <v>260</v>
      </c>
      <c r="F57" s="6" t="s">
        <v>105</v>
      </c>
      <c r="G57" s="3" t="s">
        <v>369</v>
      </c>
      <c r="H57" s="3" t="s">
        <v>370</v>
      </c>
      <c r="I57" s="3"/>
    </row>
    <row r="58" spans="1:9" ht="41.25" customHeight="1" x14ac:dyDescent="0.25">
      <c r="A58" s="3" t="str">
        <f>"ZB13883C6A"</f>
        <v>ZB13883C6A</v>
      </c>
      <c r="B58" s="3" t="s">
        <v>7</v>
      </c>
      <c r="C58" s="6" t="s">
        <v>371</v>
      </c>
      <c r="D58" s="3" t="s">
        <v>868</v>
      </c>
      <c r="E58" s="6" t="s">
        <v>372</v>
      </c>
      <c r="F58" s="6" t="s">
        <v>372</v>
      </c>
      <c r="G58" s="3" t="s">
        <v>373</v>
      </c>
      <c r="H58" s="3" t="s">
        <v>374</v>
      </c>
      <c r="I58" s="3"/>
    </row>
    <row r="59" spans="1:9" ht="42.75" customHeight="1" x14ac:dyDescent="0.25">
      <c r="A59" s="3" t="str">
        <f>"ZAD38568BB"</f>
        <v>ZAD38568BB</v>
      </c>
      <c r="B59" s="3" t="s">
        <v>7</v>
      </c>
      <c r="C59" s="6" t="s">
        <v>375</v>
      </c>
      <c r="D59" s="3" t="s">
        <v>868</v>
      </c>
      <c r="E59" s="6" t="s">
        <v>105</v>
      </c>
      <c r="F59" s="6" t="s">
        <v>105</v>
      </c>
      <c r="G59" s="3" t="s">
        <v>376</v>
      </c>
      <c r="H59" s="3" t="s">
        <v>377</v>
      </c>
      <c r="I59" s="3"/>
    </row>
    <row r="60" spans="1:9" ht="106.5" customHeight="1" x14ac:dyDescent="0.25">
      <c r="A60" s="3" t="str">
        <f>"Z503862277"</f>
        <v>Z503862277</v>
      </c>
      <c r="B60" s="3" t="s">
        <v>7</v>
      </c>
      <c r="C60" s="6" t="s">
        <v>378</v>
      </c>
      <c r="D60" s="3" t="s">
        <v>868</v>
      </c>
      <c r="E60" s="6" t="s">
        <v>379</v>
      </c>
      <c r="F60" s="6" t="s">
        <v>199</v>
      </c>
      <c r="G60" s="3" t="s">
        <v>380</v>
      </c>
      <c r="H60" s="3" t="s">
        <v>381</v>
      </c>
      <c r="I60" s="3"/>
    </row>
    <row r="61" spans="1:9" ht="72" customHeight="1" x14ac:dyDescent="0.25">
      <c r="A61" s="3" t="str">
        <f>"Z45381CE83"</f>
        <v>Z45381CE83</v>
      </c>
      <c r="B61" s="3" t="s">
        <v>7</v>
      </c>
      <c r="C61" s="6" t="s">
        <v>382</v>
      </c>
      <c r="D61" s="3" t="s">
        <v>868</v>
      </c>
      <c r="E61" s="6" t="s">
        <v>105</v>
      </c>
      <c r="F61" s="6" t="s">
        <v>105</v>
      </c>
      <c r="G61" s="3" t="s">
        <v>383</v>
      </c>
      <c r="H61" s="3" t="s">
        <v>384</v>
      </c>
      <c r="I61" s="3" t="s">
        <v>383</v>
      </c>
    </row>
    <row r="62" spans="1:9" ht="82.5" customHeight="1" x14ac:dyDescent="0.25">
      <c r="A62" s="3" t="str">
        <f>"ZFA38568E5"</f>
        <v>ZFA38568E5</v>
      </c>
      <c r="B62" s="3" t="s">
        <v>7</v>
      </c>
      <c r="C62" s="6" t="s">
        <v>385</v>
      </c>
      <c r="D62" s="3" t="s">
        <v>868</v>
      </c>
      <c r="E62" s="6" t="s">
        <v>194</v>
      </c>
      <c r="F62" s="6" t="s">
        <v>194</v>
      </c>
      <c r="G62" s="3" t="s">
        <v>386</v>
      </c>
      <c r="H62" s="3" t="s">
        <v>387</v>
      </c>
      <c r="I62" s="3"/>
    </row>
    <row r="63" spans="1:9" ht="83.25" customHeight="1" x14ac:dyDescent="0.25">
      <c r="A63" s="3" t="str">
        <f>"ZC4385690C"</f>
        <v>ZC4385690C</v>
      </c>
      <c r="B63" s="3" t="s">
        <v>7</v>
      </c>
      <c r="C63" s="6" t="s">
        <v>388</v>
      </c>
      <c r="D63" s="3" t="s">
        <v>868</v>
      </c>
      <c r="E63" s="6" t="s">
        <v>105</v>
      </c>
      <c r="F63" s="6" t="s">
        <v>105</v>
      </c>
      <c r="G63" s="3" t="s">
        <v>389</v>
      </c>
      <c r="H63" s="3" t="s">
        <v>390</v>
      </c>
      <c r="I63" s="3"/>
    </row>
    <row r="64" spans="1:9" ht="138" customHeight="1" x14ac:dyDescent="0.25">
      <c r="A64" s="3" t="str">
        <f>"ZB9381FD77"</f>
        <v>ZB9381FD77</v>
      </c>
      <c r="B64" s="3" t="s">
        <v>7</v>
      </c>
      <c r="C64" s="6" t="s">
        <v>391</v>
      </c>
      <c r="D64" s="3" t="s">
        <v>868</v>
      </c>
      <c r="E64" s="6" t="s">
        <v>257</v>
      </c>
      <c r="F64" s="6" t="s">
        <v>257</v>
      </c>
      <c r="G64" s="3" t="s">
        <v>392</v>
      </c>
      <c r="H64" s="3" t="s">
        <v>393</v>
      </c>
      <c r="I64" s="3" t="s">
        <v>392</v>
      </c>
    </row>
    <row r="65" spans="1:9" ht="50.25" customHeight="1" x14ac:dyDescent="0.25">
      <c r="A65" s="3" t="str">
        <f>"Z213886CDD"</f>
        <v>Z213886CDD</v>
      </c>
      <c r="B65" s="3" t="s">
        <v>7</v>
      </c>
      <c r="C65" s="6" t="s">
        <v>394</v>
      </c>
      <c r="D65" s="3" t="s">
        <v>868</v>
      </c>
      <c r="E65" s="6" t="s">
        <v>395</v>
      </c>
      <c r="F65" s="6" t="s">
        <v>395</v>
      </c>
      <c r="G65" s="3" t="s">
        <v>396</v>
      </c>
      <c r="H65" s="3" t="s">
        <v>397</v>
      </c>
      <c r="I65" s="3"/>
    </row>
    <row r="66" spans="1:9" ht="102" customHeight="1" x14ac:dyDescent="0.25">
      <c r="A66" s="3" t="str">
        <f>"Z3B382184B"</f>
        <v>Z3B382184B</v>
      </c>
      <c r="B66" s="3" t="s">
        <v>7</v>
      </c>
      <c r="C66" s="6" t="s">
        <v>398</v>
      </c>
      <c r="D66" s="3" t="s">
        <v>868</v>
      </c>
      <c r="E66" s="6" t="s">
        <v>399</v>
      </c>
      <c r="F66" s="6" t="s">
        <v>400</v>
      </c>
      <c r="G66" s="3" t="s">
        <v>401</v>
      </c>
      <c r="H66" s="3" t="s">
        <v>402</v>
      </c>
      <c r="I66" s="3"/>
    </row>
    <row r="67" spans="1:9" ht="70.5" customHeight="1" x14ac:dyDescent="0.25">
      <c r="A67" s="3" t="str">
        <f>"Z64381AABF"</f>
        <v>Z64381AABF</v>
      </c>
      <c r="B67" s="3" t="s">
        <v>7</v>
      </c>
      <c r="C67" s="6" t="s">
        <v>403</v>
      </c>
      <c r="D67" s="3" t="s">
        <v>868</v>
      </c>
      <c r="E67" s="6" t="s">
        <v>404</v>
      </c>
      <c r="F67" s="6" t="s">
        <v>306</v>
      </c>
      <c r="G67" s="3" t="s">
        <v>405</v>
      </c>
      <c r="H67" s="3" t="s">
        <v>406</v>
      </c>
      <c r="I67" s="3" t="s">
        <v>405</v>
      </c>
    </row>
    <row r="68" spans="1:9" ht="110.25" customHeight="1" x14ac:dyDescent="0.25">
      <c r="A68" s="3" t="str">
        <f>"Z8037E9DFF"</f>
        <v>Z8037E9DFF</v>
      </c>
      <c r="B68" s="3" t="s">
        <v>7</v>
      </c>
      <c r="C68" s="6" t="s">
        <v>407</v>
      </c>
      <c r="D68" s="3" t="s">
        <v>868</v>
      </c>
      <c r="E68" s="6" t="s">
        <v>408</v>
      </c>
      <c r="F68" s="6" t="s">
        <v>408</v>
      </c>
      <c r="G68" s="3" t="s">
        <v>39</v>
      </c>
      <c r="H68" s="3" t="s">
        <v>409</v>
      </c>
      <c r="I68" s="3"/>
    </row>
    <row r="69" spans="1:9" ht="85.5" customHeight="1" x14ac:dyDescent="0.25">
      <c r="A69" s="3" t="str">
        <f>"Z47380EB95"</f>
        <v>Z47380EB95</v>
      </c>
      <c r="B69" s="3" t="s">
        <v>7</v>
      </c>
      <c r="C69" s="6" t="s">
        <v>410</v>
      </c>
      <c r="D69" s="3" t="s">
        <v>868</v>
      </c>
      <c r="E69" s="6" t="s">
        <v>411</v>
      </c>
      <c r="F69" s="6" t="s">
        <v>13</v>
      </c>
      <c r="G69" s="3" t="s">
        <v>47</v>
      </c>
      <c r="H69" s="3" t="s">
        <v>412</v>
      </c>
      <c r="I69" s="3"/>
    </row>
    <row r="70" spans="1:9" ht="110.25" customHeight="1" x14ac:dyDescent="0.25">
      <c r="A70" s="3" t="str">
        <f>"Z3737B88A7"</f>
        <v>Z3737B88A7</v>
      </c>
      <c r="B70" s="3" t="s">
        <v>7</v>
      </c>
      <c r="C70" s="6" t="s">
        <v>413</v>
      </c>
      <c r="D70" s="3" t="s">
        <v>868</v>
      </c>
      <c r="E70" s="6" t="s">
        <v>414</v>
      </c>
      <c r="F70" s="6" t="s">
        <v>129</v>
      </c>
      <c r="G70" s="3" t="s">
        <v>415</v>
      </c>
      <c r="H70" s="3" t="s">
        <v>416</v>
      </c>
      <c r="I70" s="3"/>
    </row>
    <row r="71" spans="1:9" ht="75" customHeight="1" x14ac:dyDescent="0.25">
      <c r="A71" s="3" t="str">
        <f>"Z3937FE4F7"</f>
        <v>Z3937FE4F7</v>
      </c>
      <c r="B71" s="3" t="s">
        <v>7</v>
      </c>
      <c r="C71" s="6" t="s">
        <v>417</v>
      </c>
      <c r="D71" s="3" t="s">
        <v>868</v>
      </c>
      <c r="E71" s="6" t="s">
        <v>418</v>
      </c>
      <c r="F71" s="6" t="s">
        <v>418</v>
      </c>
      <c r="G71" s="3" t="s">
        <v>419</v>
      </c>
      <c r="H71" s="3" t="s">
        <v>420</v>
      </c>
      <c r="I71" s="3"/>
    </row>
    <row r="72" spans="1:9" ht="67.5" customHeight="1" x14ac:dyDescent="0.25">
      <c r="A72" s="3" t="str">
        <f>"Z0D37DF9A8"</f>
        <v>Z0D37DF9A8</v>
      </c>
      <c r="B72" s="3" t="s">
        <v>7</v>
      </c>
      <c r="C72" s="6" t="s">
        <v>421</v>
      </c>
      <c r="D72" s="3" t="s">
        <v>868</v>
      </c>
      <c r="E72" s="6" t="s">
        <v>28</v>
      </c>
      <c r="F72" s="6" t="s">
        <v>28</v>
      </c>
      <c r="G72" s="3" t="s">
        <v>422</v>
      </c>
      <c r="H72" s="3" t="s">
        <v>423</v>
      </c>
      <c r="I72" s="3"/>
    </row>
    <row r="73" spans="1:9" ht="63.75" customHeight="1" x14ac:dyDescent="0.25">
      <c r="A73" s="3" t="str">
        <f>"9258897B81"</f>
        <v>9258897B81</v>
      </c>
      <c r="B73" s="3" t="s">
        <v>7</v>
      </c>
      <c r="C73" s="6" t="s">
        <v>424</v>
      </c>
      <c r="D73" s="3" t="s">
        <v>870</v>
      </c>
      <c r="E73" s="6" t="s">
        <v>425</v>
      </c>
      <c r="F73" s="6" t="s">
        <v>67</v>
      </c>
      <c r="G73" s="3" t="s">
        <v>426</v>
      </c>
      <c r="H73" s="3" t="s">
        <v>427</v>
      </c>
      <c r="I73" s="3"/>
    </row>
    <row r="74" spans="1:9" ht="50.25" customHeight="1" x14ac:dyDescent="0.25">
      <c r="A74" s="3" t="str">
        <f>"ZCB37FC2C8"</f>
        <v>ZCB37FC2C8</v>
      </c>
      <c r="B74" s="3" t="s">
        <v>7</v>
      </c>
      <c r="C74" s="6" t="s">
        <v>428</v>
      </c>
      <c r="D74" s="3" t="s">
        <v>868</v>
      </c>
      <c r="E74" s="6" t="s">
        <v>372</v>
      </c>
      <c r="F74" s="6" t="s">
        <v>372</v>
      </c>
      <c r="G74" s="3" t="s">
        <v>429</v>
      </c>
      <c r="H74" s="3" t="s">
        <v>430</v>
      </c>
      <c r="I74" s="3"/>
    </row>
    <row r="75" spans="1:9" ht="50.25" customHeight="1" x14ac:dyDescent="0.25">
      <c r="A75" s="3" t="str">
        <f>"9413701FCD"</f>
        <v>9413701FCD</v>
      </c>
      <c r="B75" s="3" t="s">
        <v>7</v>
      </c>
      <c r="C75" s="6" t="s">
        <v>431</v>
      </c>
      <c r="D75" s="3" t="s">
        <v>869</v>
      </c>
      <c r="E75" s="6" t="s">
        <v>432</v>
      </c>
      <c r="F75" s="6" t="s">
        <v>432</v>
      </c>
      <c r="G75" s="3" t="s">
        <v>433</v>
      </c>
      <c r="H75" s="3" t="s">
        <v>434</v>
      </c>
      <c r="I75" s="3" t="s">
        <v>435</v>
      </c>
    </row>
    <row r="76" spans="1:9" ht="111.75" customHeight="1" x14ac:dyDescent="0.25">
      <c r="A76" s="3" t="str">
        <f>"ZCB37EBB09"</f>
        <v>ZCB37EBB09</v>
      </c>
      <c r="B76" s="3" t="s">
        <v>7</v>
      </c>
      <c r="C76" s="6" t="s">
        <v>436</v>
      </c>
      <c r="D76" s="3" t="s">
        <v>868</v>
      </c>
      <c r="E76" s="6" t="s">
        <v>267</v>
      </c>
      <c r="F76" s="6" t="s">
        <v>121</v>
      </c>
      <c r="G76" s="3" t="s">
        <v>437</v>
      </c>
      <c r="H76" s="3" t="s">
        <v>438</v>
      </c>
      <c r="I76" s="3" t="s">
        <v>437</v>
      </c>
    </row>
    <row r="77" spans="1:9" ht="50.25" customHeight="1" x14ac:dyDescent="0.25">
      <c r="A77" s="3" t="str">
        <f>"Z0837EE981"</f>
        <v>Z0837EE981</v>
      </c>
      <c r="B77" s="3" t="s">
        <v>7</v>
      </c>
      <c r="C77" s="6" t="s">
        <v>439</v>
      </c>
      <c r="D77" s="3" t="s">
        <v>868</v>
      </c>
      <c r="E77" s="6" t="s">
        <v>129</v>
      </c>
      <c r="F77" s="6" t="s">
        <v>129</v>
      </c>
      <c r="G77" s="3" t="s">
        <v>440</v>
      </c>
      <c r="H77" s="3" t="s">
        <v>441</v>
      </c>
      <c r="I77" s="3" t="s">
        <v>440</v>
      </c>
    </row>
    <row r="78" spans="1:9" ht="50.25" customHeight="1" x14ac:dyDescent="0.25">
      <c r="A78" s="3" t="str">
        <f>"ZF837DCD25"</f>
        <v>ZF837DCD25</v>
      </c>
      <c r="B78" s="3" t="s">
        <v>7</v>
      </c>
      <c r="C78" s="6" t="s">
        <v>442</v>
      </c>
      <c r="D78" s="3" t="s">
        <v>868</v>
      </c>
      <c r="E78" s="6" t="s">
        <v>244</v>
      </c>
      <c r="F78" s="6" t="s">
        <v>244</v>
      </c>
      <c r="G78" s="3" t="s">
        <v>443</v>
      </c>
      <c r="H78" s="3" t="s">
        <v>444</v>
      </c>
      <c r="I78" s="3" t="s">
        <v>443</v>
      </c>
    </row>
    <row r="79" spans="1:9" ht="51" customHeight="1" x14ac:dyDescent="0.25">
      <c r="A79" s="3" t="str">
        <f>"ZA337E116B"</f>
        <v>ZA337E116B</v>
      </c>
      <c r="B79" s="3" t="s">
        <v>7</v>
      </c>
      <c r="C79" s="6" t="s">
        <v>445</v>
      </c>
      <c r="D79" s="3" t="s">
        <v>868</v>
      </c>
      <c r="E79" s="6" t="s">
        <v>152</v>
      </c>
      <c r="F79" s="6" t="s">
        <v>152</v>
      </c>
      <c r="G79" s="3" t="s">
        <v>446</v>
      </c>
      <c r="H79" s="3" t="s">
        <v>447</v>
      </c>
      <c r="I79" s="3" t="s">
        <v>446</v>
      </c>
    </row>
    <row r="80" spans="1:9" ht="51" customHeight="1" x14ac:dyDescent="0.25">
      <c r="A80" s="3" t="str">
        <f>"Z6037E6263"</f>
        <v>Z6037E6263</v>
      </c>
      <c r="B80" s="3" t="s">
        <v>7</v>
      </c>
      <c r="C80" s="6" t="s">
        <v>448</v>
      </c>
      <c r="D80" s="3" t="s">
        <v>868</v>
      </c>
      <c r="E80" s="6" t="s">
        <v>449</v>
      </c>
      <c r="F80" s="6" t="s">
        <v>449</v>
      </c>
      <c r="G80" s="3" t="s">
        <v>450</v>
      </c>
      <c r="H80" s="3" t="s">
        <v>451</v>
      </c>
      <c r="I80" s="3" t="s">
        <v>450</v>
      </c>
    </row>
    <row r="81" spans="1:9" ht="51" customHeight="1" x14ac:dyDescent="0.25">
      <c r="A81" s="3" t="str">
        <f>"ZCD37E8E79"</f>
        <v>ZCD37E8E79</v>
      </c>
      <c r="B81" s="3" t="s">
        <v>7</v>
      </c>
      <c r="C81" s="6" t="s">
        <v>452</v>
      </c>
      <c r="D81" s="3" t="s">
        <v>868</v>
      </c>
      <c r="E81" s="6" t="s">
        <v>260</v>
      </c>
      <c r="F81" s="6" t="s">
        <v>372</v>
      </c>
      <c r="G81" s="3" t="s">
        <v>453</v>
      </c>
      <c r="H81" s="3" t="s">
        <v>454</v>
      </c>
      <c r="I81" s="3"/>
    </row>
    <row r="82" spans="1:9" ht="117.75" customHeight="1" x14ac:dyDescent="0.25">
      <c r="A82" s="3" t="str">
        <f>"ZDF37D52B6"</f>
        <v>ZDF37D52B6</v>
      </c>
      <c r="B82" s="3" t="s">
        <v>7</v>
      </c>
      <c r="C82" s="6" t="s">
        <v>455</v>
      </c>
      <c r="D82" s="3" t="s">
        <v>868</v>
      </c>
      <c r="E82" s="6" t="s">
        <v>344</v>
      </c>
      <c r="F82" s="6" t="s">
        <v>344</v>
      </c>
      <c r="G82" s="3" t="s">
        <v>366</v>
      </c>
      <c r="H82" s="3" t="s">
        <v>456</v>
      </c>
      <c r="I82" s="3"/>
    </row>
    <row r="83" spans="1:9" ht="51" customHeight="1" x14ac:dyDescent="0.25">
      <c r="A83" s="3" t="str">
        <f>"9396028797"</f>
        <v>9396028797</v>
      </c>
      <c r="B83" s="3" t="s">
        <v>7</v>
      </c>
      <c r="C83" s="6" t="s">
        <v>457</v>
      </c>
      <c r="D83" s="3" t="s">
        <v>868</v>
      </c>
      <c r="E83" s="6" t="s">
        <v>458</v>
      </c>
      <c r="F83" s="6" t="s">
        <v>459</v>
      </c>
      <c r="G83" s="3" t="s">
        <v>460</v>
      </c>
      <c r="H83" s="3" t="s">
        <v>461</v>
      </c>
      <c r="I83" s="3"/>
    </row>
    <row r="84" spans="1:9" ht="89.25" customHeight="1" x14ac:dyDescent="0.25">
      <c r="A84" s="3" t="str">
        <f>"ZC437C6506"</f>
        <v>ZC437C6506</v>
      </c>
      <c r="B84" s="3" t="s">
        <v>7</v>
      </c>
      <c r="C84" s="6" t="s">
        <v>462</v>
      </c>
      <c r="D84" s="3" t="s">
        <v>868</v>
      </c>
      <c r="E84" s="6" t="s">
        <v>463</v>
      </c>
      <c r="F84" s="6" t="s">
        <v>463</v>
      </c>
      <c r="G84" s="3" t="s">
        <v>464</v>
      </c>
      <c r="H84" s="3" t="s">
        <v>465</v>
      </c>
      <c r="I84" s="3"/>
    </row>
    <row r="85" spans="1:9" ht="51" customHeight="1" x14ac:dyDescent="0.25">
      <c r="A85" s="3" t="str">
        <f>"Z0737B16BA"</f>
        <v>Z0737B16BA</v>
      </c>
      <c r="B85" s="3" t="s">
        <v>7</v>
      </c>
      <c r="C85" s="6" t="s">
        <v>466</v>
      </c>
      <c r="D85" s="3" t="s">
        <v>868</v>
      </c>
      <c r="E85" s="6" t="s">
        <v>28</v>
      </c>
      <c r="F85" s="6" t="s">
        <v>28</v>
      </c>
      <c r="G85" s="3" t="s">
        <v>467</v>
      </c>
      <c r="H85" s="3" t="s">
        <v>468</v>
      </c>
      <c r="I85" s="3" t="s">
        <v>467</v>
      </c>
    </row>
    <row r="86" spans="1:9" ht="96" customHeight="1" x14ac:dyDescent="0.25">
      <c r="A86" s="3" t="str">
        <f>"9360163ADA"</f>
        <v>9360163ADA</v>
      </c>
      <c r="B86" s="3" t="s">
        <v>7</v>
      </c>
      <c r="C86" s="6" t="s">
        <v>469</v>
      </c>
      <c r="D86" s="3" t="s">
        <v>868</v>
      </c>
      <c r="E86" s="6" t="s">
        <v>470</v>
      </c>
      <c r="F86" s="6" t="s">
        <v>471</v>
      </c>
      <c r="G86" s="3" t="s">
        <v>472</v>
      </c>
      <c r="H86" s="3" t="s">
        <v>473</v>
      </c>
      <c r="I86" s="3" t="s">
        <v>474</v>
      </c>
    </row>
    <row r="87" spans="1:9" ht="96" customHeight="1" x14ac:dyDescent="0.25">
      <c r="A87" s="3" t="str">
        <f>"Z6D37B8880"</f>
        <v>Z6D37B8880</v>
      </c>
      <c r="B87" s="3" t="s">
        <v>7</v>
      </c>
      <c r="C87" s="6" t="s">
        <v>475</v>
      </c>
      <c r="D87" s="3" t="s">
        <v>868</v>
      </c>
      <c r="E87" s="6" t="s">
        <v>267</v>
      </c>
      <c r="F87" s="6" t="s">
        <v>121</v>
      </c>
      <c r="G87" s="3" t="s">
        <v>476</v>
      </c>
      <c r="H87" s="3" t="s">
        <v>477</v>
      </c>
      <c r="I87" s="3" t="s">
        <v>476</v>
      </c>
    </row>
    <row r="88" spans="1:9" ht="111" customHeight="1" x14ac:dyDescent="0.25">
      <c r="A88" s="3" t="str">
        <f>"Z1337B88C1"</f>
        <v>Z1337B88C1</v>
      </c>
      <c r="B88" s="3" t="s">
        <v>7</v>
      </c>
      <c r="C88" s="6" t="s">
        <v>478</v>
      </c>
      <c r="D88" s="3" t="s">
        <v>868</v>
      </c>
      <c r="E88" s="6" t="s">
        <v>414</v>
      </c>
      <c r="F88" s="6" t="s">
        <v>129</v>
      </c>
      <c r="G88" s="3" t="s">
        <v>479</v>
      </c>
      <c r="H88" s="3" t="s">
        <v>477</v>
      </c>
      <c r="I88" s="3"/>
    </row>
    <row r="89" spans="1:9" ht="108" customHeight="1" x14ac:dyDescent="0.25">
      <c r="A89" s="3" t="str">
        <f>"Z0F3757798"</f>
        <v>Z0F3757798</v>
      </c>
      <c r="B89" s="3" t="s">
        <v>7</v>
      </c>
      <c r="C89" s="6" t="s">
        <v>480</v>
      </c>
      <c r="D89" s="3" t="s">
        <v>868</v>
      </c>
      <c r="E89" s="6" t="s">
        <v>372</v>
      </c>
      <c r="F89" s="6" t="s">
        <v>372</v>
      </c>
      <c r="G89" s="3" t="s">
        <v>481</v>
      </c>
      <c r="H89" s="3" t="s">
        <v>482</v>
      </c>
      <c r="I89" s="3" t="s">
        <v>481</v>
      </c>
    </row>
    <row r="90" spans="1:9" ht="66.75" customHeight="1" x14ac:dyDescent="0.25">
      <c r="A90" s="3" t="str">
        <f>"ZDB3796C7F"</f>
        <v>ZDB3796C7F</v>
      </c>
      <c r="B90" s="3" t="s">
        <v>7</v>
      </c>
      <c r="C90" s="6" t="s">
        <v>371</v>
      </c>
      <c r="D90" s="3" t="s">
        <v>868</v>
      </c>
      <c r="E90" s="6" t="s">
        <v>372</v>
      </c>
      <c r="F90" s="6" t="s">
        <v>372</v>
      </c>
      <c r="G90" s="3" t="s">
        <v>483</v>
      </c>
      <c r="H90" s="3" t="s">
        <v>484</v>
      </c>
      <c r="I90" s="3" t="s">
        <v>483</v>
      </c>
    </row>
    <row r="91" spans="1:9" ht="54.75" customHeight="1" x14ac:dyDescent="0.25">
      <c r="A91" s="3" t="str">
        <f>"Z5B3793568"</f>
        <v>Z5B3793568</v>
      </c>
      <c r="B91" s="3" t="s">
        <v>7</v>
      </c>
      <c r="C91" s="6" t="s">
        <v>485</v>
      </c>
      <c r="D91" s="3" t="s">
        <v>868</v>
      </c>
      <c r="E91" s="6" t="s">
        <v>486</v>
      </c>
      <c r="F91" s="6" t="s">
        <v>486</v>
      </c>
      <c r="G91" s="3" t="s">
        <v>487</v>
      </c>
      <c r="H91" s="3" t="s">
        <v>488</v>
      </c>
      <c r="I91" s="3" t="s">
        <v>487</v>
      </c>
    </row>
    <row r="92" spans="1:9" ht="54.75" customHeight="1" x14ac:dyDescent="0.25">
      <c r="A92" s="3" t="str">
        <f>"Z493794139"</f>
        <v>Z493794139</v>
      </c>
      <c r="B92" s="3" t="s">
        <v>7</v>
      </c>
      <c r="C92" s="6" t="s">
        <v>489</v>
      </c>
      <c r="D92" s="3" t="s">
        <v>868</v>
      </c>
      <c r="E92" s="6" t="s">
        <v>490</v>
      </c>
      <c r="F92" s="6" t="s">
        <v>490</v>
      </c>
      <c r="G92" s="3" t="s">
        <v>491</v>
      </c>
      <c r="H92" s="3" t="s">
        <v>492</v>
      </c>
      <c r="I92" s="3" t="s">
        <v>491</v>
      </c>
    </row>
    <row r="93" spans="1:9" ht="54.75" customHeight="1" x14ac:dyDescent="0.25">
      <c r="A93" s="3" t="str">
        <f>"Z0B3796C52"</f>
        <v>Z0B3796C52</v>
      </c>
      <c r="B93" s="3" t="s">
        <v>7</v>
      </c>
      <c r="C93" s="6" t="s">
        <v>493</v>
      </c>
      <c r="D93" s="3" t="s">
        <v>868</v>
      </c>
      <c r="E93" s="6" t="s">
        <v>372</v>
      </c>
      <c r="F93" s="6" t="s">
        <v>372</v>
      </c>
      <c r="G93" s="3" t="s">
        <v>494</v>
      </c>
      <c r="H93" s="3" t="s">
        <v>495</v>
      </c>
      <c r="I93" s="3" t="s">
        <v>494</v>
      </c>
    </row>
    <row r="94" spans="1:9" ht="31.5" customHeight="1" x14ac:dyDescent="0.25">
      <c r="A94" s="3" t="str">
        <f>"Z33375777E"</f>
        <v>Z33375777E</v>
      </c>
      <c r="B94" s="3" t="s">
        <v>7</v>
      </c>
      <c r="C94" s="6" t="s">
        <v>496</v>
      </c>
      <c r="D94" s="3" t="s">
        <v>868</v>
      </c>
      <c r="E94" s="6" t="s">
        <v>372</v>
      </c>
      <c r="F94" s="6" t="s">
        <v>372</v>
      </c>
      <c r="G94" s="3" t="s">
        <v>497</v>
      </c>
      <c r="H94" s="3" t="s">
        <v>495</v>
      </c>
      <c r="I94" s="3" t="s">
        <v>497</v>
      </c>
    </row>
    <row r="95" spans="1:9" ht="31.5" customHeight="1" x14ac:dyDescent="0.25">
      <c r="A95" s="3" t="str">
        <f>"Z1F37809E1"</f>
        <v>Z1F37809E1</v>
      </c>
      <c r="B95" s="3" t="s">
        <v>7</v>
      </c>
      <c r="C95" s="6" t="s">
        <v>498</v>
      </c>
      <c r="D95" s="3" t="s">
        <v>868</v>
      </c>
      <c r="E95" s="6" t="s">
        <v>499</v>
      </c>
      <c r="F95" s="6" t="s">
        <v>499</v>
      </c>
      <c r="G95" s="3" t="s">
        <v>500</v>
      </c>
      <c r="H95" s="3" t="s">
        <v>501</v>
      </c>
      <c r="I95" s="3" t="s">
        <v>500</v>
      </c>
    </row>
    <row r="96" spans="1:9" ht="42" customHeight="1" x14ac:dyDescent="0.25">
      <c r="A96" s="3" t="str">
        <f>"ZD1377B192"</f>
        <v>ZD1377B192</v>
      </c>
      <c r="B96" s="3" t="s">
        <v>7</v>
      </c>
      <c r="C96" s="6" t="s">
        <v>502</v>
      </c>
      <c r="D96" s="3" t="s">
        <v>868</v>
      </c>
      <c r="E96" s="6" t="s">
        <v>503</v>
      </c>
      <c r="F96" s="6" t="s">
        <v>272</v>
      </c>
      <c r="G96" s="3" t="s">
        <v>504</v>
      </c>
      <c r="H96" s="3" t="s">
        <v>505</v>
      </c>
      <c r="I96" s="3"/>
    </row>
    <row r="97" spans="1:9" ht="42" customHeight="1" x14ac:dyDescent="0.25">
      <c r="A97" s="3" t="str">
        <f>"Z8A3774827"</f>
        <v>Z8A3774827</v>
      </c>
      <c r="B97" s="3" t="s">
        <v>7</v>
      </c>
      <c r="C97" s="6" t="s">
        <v>176</v>
      </c>
      <c r="D97" s="3" t="s">
        <v>868</v>
      </c>
      <c r="E97" s="6" t="s">
        <v>28</v>
      </c>
      <c r="F97" s="6" t="s">
        <v>28</v>
      </c>
      <c r="G97" s="3" t="s">
        <v>506</v>
      </c>
      <c r="H97" s="3" t="s">
        <v>507</v>
      </c>
      <c r="I97" s="3" t="s">
        <v>506</v>
      </c>
    </row>
    <row r="98" spans="1:9" ht="42" customHeight="1" x14ac:dyDescent="0.25">
      <c r="A98" s="3" t="str">
        <f>"Z8737759F9"</f>
        <v>Z8737759F9</v>
      </c>
      <c r="B98" s="3" t="s">
        <v>7</v>
      </c>
      <c r="C98" s="6" t="s">
        <v>508</v>
      </c>
      <c r="D98" s="3" t="s">
        <v>868</v>
      </c>
      <c r="E98" s="6" t="s">
        <v>160</v>
      </c>
      <c r="F98" s="6" t="s">
        <v>160</v>
      </c>
      <c r="G98" s="3" t="s">
        <v>509</v>
      </c>
      <c r="H98" s="3" t="s">
        <v>510</v>
      </c>
      <c r="I98" s="3"/>
    </row>
    <row r="99" spans="1:9" ht="42" customHeight="1" x14ac:dyDescent="0.25">
      <c r="A99" s="3" t="str">
        <f>"Z6037734FD"</f>
        <v>Z6037734FD</v>
      </c>
      <c r="B99" s="3" t="s">
        <v>7</v>
      </c>
      <c r="C99" s="6" t="s">
        <v>511</v>
      </c>
      <c r="D99" s="3" t="s">
        <v>868</v>
      </c>
      <c r="E99" s="6" t="s">
        <v>512</v>
      </c>
      <c r="F99" s="6" t="s">
        <v>512</v>
      </c>
      <c r="G99" s="3" t="s">
        <v>513</v>
      </c>
      <c r="H99" s="3" t="s">
        <v>514</v>
      </c>
      <c r="I99" s="3" t="s">
        <v>513</v>
      </c>
    </row>
    <row r="100" spans="1:9" ht="51.75" customHeight="1" x14ac:dyDescent="0.25">
      <c r="A100" s="3" t="str">
        <f>"ZC2375819A"</f>
        <v>ZC2375819A</v>
      </c>
      <c r="B100" s="3" t="s">
        <v>7</v>
      </c>
      <c r="C100" s="6" t="s">
        <v>515</v>
      </c>
      <c r="D100" s="3" t="s">
        <v>868</v>
      </c>
      <c r="E100" s="6" t="s">
        <v>516</v>
      </c>
      <c r="F100" s="6" t="s">
        <v>67</v>
      </c>
      <c r="G100" s="3" t="s">
        <v>517</v>
      </c>
      <c r="H100" s="3" t="s">
        <v>518</v>
      </c>
      <c r="I100" s="3" t="s">
        <v>519</v>
      </c>
    </row>
    <row r="101" spans="1:9" ht="51.75" customHeight="1" x14ac:dyDescent="0.25">
      <c r="A101" s="3" t="str">
        <f>"Z1F3766447"</f>
        <v>Z1F3766447</v>
      </c>
      <c r="B101" s="3" t="s">
        <v>7</v>
      </c>
      <c r="C101" s="6" t="s">
        <v>520</v>
      </c>
      <c r="D101" s="3" t="s">
        <v>868</v>
      </c>
      <c r="E101" s="6" t="s">
        <v>521</v>
      </c>
      <c r="F101" s="6" t="s">
        <v>372</v>
      </c>
      <c r="G101" s="3" t="s">
        <v>214</v>
      </c>
      <c r="H101" s="3" t="s">
        <v>522</v>
      </c>
      <c r="I101" s="3" t="s">
        <v>214</v>
      </c>
    </row>
    <row r="102" spans="1:9" ht="51.75" customHeight="1" x14ac:dyDescent="0.25">
      <c r="A102" s="3" t="str">
        <f>"Z6C374D07D"</f>
        <v>Z6C374D07D</v>
      </c>
      <c r="B102" s="3" t="s">
        <v>7</v>
      </c>
      <c r="C102" s="6" t="s">
        <v>523</v>
      </c>
      <c r="D102" s="3" t="s">
        <v>868</v>
      </c>
      <c r="E102" s="6" t="s">
        <v>524</v>
      </c>
      <c r="F102" s="6" t="s">
        <v>524</v>
      </c>
      <c r="G102" s="3" t="s">
        <v>525</v>
      </c>
      <c r="H102" s="3" t="s">
        <v>526</v>
      </c>
      <c r="I102" s="3" t="s">
        <v>525</v>
      </c>
    </row>
    <row r="103" spans="1:9" ht="51.75" customHeight="1" x14ac:dyDescent="0.25">
      <c r="A103" s="3" t="str">
        <f>"Z413748DFE"</f>
        <v>Z413748DFE</v>
      </c>
      <c r="B103" s="3" t="s">
        <v>7</v>
      </c>
      <c r="C103" s="6" t="s">
        <v>527</v>
      </c>
      <c r="D103" s="3" t="s">
        <v>868</v>
      </c>
      <c r="E103" s="6" t="s">
        <v>257</v>
      </c>
      <c r="F103" s="6" t="s">
        <v>257</v>
      </c>
      <c r="G103" s="3" t="s">
        <v>528</v>
      </c>
      <c r="H103" s="3" t="s">
        <v>529</v>
      </c>
      <c r="I103" s="3" t="s">
        <v>528</v>
      </c>
    </row>
    <row r="104" spans="1:9" ht="51.75" customHeight="1" x14ac:dyDescent="0.25">
      <c r="A104" s="3" t="str">
        <f>"ZE73708147"</f>
        <v>ZE73708147</v>
      </c>
      <c r="B104" s="3" t="s">
        <v>7</v>
      </c>
      <c r="C104" s="6" t="s">
        <v>530</v>
      </c>
      <c r="D104" s="3" t="s">
        <v>868</v>
      </c>
      <c r="E104" s="6" t="s">
        <v>129</v>
      </c>
      <c r="F104" s="6" t="s">
        <v>129</v>
      </c>
      <c r="G104" s="3" t="s">
        <v>531</v>
      </c>
      <c r="H104" s="3" t="s">
        <v>532</v>
      </c>
      <c r="I104" s="3" t="s">
        <v>531</v>
      </c>
    </row>
    <row r="105" spans="1:9" ht="51.75" customHeight="1" x14ac:dyDescent="0.25">
      <c r="A105" s="3" t="str">
        <f>"ZA4373D1F4"</f>
        <v>ZA4373D1F4</v>
      </c>
      <c r="B105" s="3" t="s">
        <v>7</v>
      </c>
      <c r="C105" s="6" t="s">
        <v>533</v>
      </c>
      <c r="D105" s="3" t="s">
        <v>868</v>
      </c>
      <c r="E105" s="6" t="s">
        <v>534</v>
      </c>
      <c r="F105" s="6" t="s">
        <v>534</v>
      </c>
      <c r="G105" s="3" t="s">
        <v>535</v>
      </c>
      <c r="H105" s="3" t="s">
        <v>536</v>
      </c>
      <c r="I105" s="3" t="s">
        <v>535</v>
      </c>
    </row>
    <row r="106" spans="1:9" ht="51.75" customHeight="1" x14ac:dyDescent="0.25">
      <c r="A106" s="3" t="str">
        <f>"Z803739B26"</f>
        <v>Z803739B26</v>
      </c>
      <c r="B106" s="3" t="s">
        <v>7</v>
      </c>
      <c r="C106" s="6" t="s">
        <v>537</v>
      </c>
      <c r="D106" s="3" t="s">
        <v>868</v>
      </c>
      <c r="E106" s="6" t="s">
        <v>538</v>
      </c>
      <c r="F106" s="6" t="s">
        <v>538</v>
      </c>
      <c r="G106" s="3" t="s">
        <v>539</v>
      </c>
      <c r="H106" s="3" t="s">
        <v>540</v>
      </c>
      <c r="I106" s="3" t="s">
        <v>539</v>
      </c>
    </row>
    <row r="107" spans="1:9" ht="51.75" customHeight="1" x14ac:dyDescent="0.25">
      <c r="A107" s="3" t="str">
        <f>"ZC23732A89"</f>
        <v>ZC23732A89</v>
      </c>
      <c r="B107" s="3" t="s">
        <v>7</v>
      </c>
      <c r="C107" s="6" t="s">
        <v>541</v>
      </c>
      <c r="D107" s="3" t="s">
        <v>868</v>
      </c>
      <c r="E107" s="6" t="s">
        <v>542</v>
      </c>
      <c r="F107" s="6" t="s">
        <v>543</v>
      </c>
      <c r="G107" s="3" t="s">
        <v>389</v>
      </c>
      <c r="H107" s="3" t="s">
        <v>544</v>
      </c>
      <c r="I107" s="3" t="s">
        <v>389</v>
      </c>
    </row>
    <row r="108" spans="1:9" ht="73.5" customHeight="1" x14ac:dyDescent="0.25">
      <c r="A108" s="3" t="str">
        <f>"Z483741E25"</f>
        <v>Z483741E25</v>
      </c>
      <c r="B108" s="3" t="s">
        <v>7</v>
      </c>
      <c r="C108" s="6" t="s">
        <v>545</v>
      </c>
      <c r="D108" s="3" t="s">
        <v>868</v>
      </c>
      <c r="E108" s="6" t="s">
        <v>546</v>
      </c>
      <c r="F108" s="6" t="s">
        <v>408</v>
      </c>
      <c r="G108" s="3" t="s">
        <v>547</v>
      </c>
      <c r="H108" s="3" t="s">
        <v>548</v>
      </c>
      <c r="I108" s="3" t="s">
        <v>547</v>
      </c>
    </row>
    <row r="109" spans="1:9" ht="101.25" customHeight="1" x14ac:dyDescent="0.25">
      <c r="A109" s="3" t="str">
        <f>"Z25371E1EC"</f>
        <v>Z25371E1EC</v>
      </c>
      <c r="B109" s="3" t="s">
        <v>7</v>
      </c>
      <c r="C109" s="6" t="s">
        <v>549</v>
      </c>
      <c r="D109" s="3" t="s">
        <v>868</v>
      </c>
      <c r="E109" s="6" t="s">
        <v>550</v>
      </c>
      <c r="F109" s="6" t="s">
        <v>121</v>
      </c>
      <c r="G109" s="3" t="s">
        <v>551</v>
      </c>
      <c r="H109" s="3" t="s">
        <v>552</v>
      </c>
      <c r="I109" s="3" t="s">
        <v>551</v>
      </c>
    </row>
    <row r="110" spans="1:9" ht="120" customHeight="1" x14ac:dyDescent="0.25">
      <c r="A110" s="3" t="str">
        <f>"ZF1370DB3C"</f>
        <v>ZF1370DB3C</v>
      </c>
      <c r="B110" s="3" t="s">
        <v>7</v>
      </c>
      <c r="C110" s="6" t="s">
        <v>553</v>
      </c>
      <c r="D110" s="3" t="s">
        <v>868</v>
      </c>
      <c r="E110" s="6" t="s">
        <v>554</v>
      </c>
      <c r="F110" s="6" t="s">
        <v>123</v>
      </c>
      <c r="G110" s="3" t="s">
        <v>555</v>
      </c>
      <c r="H110" s="3" t="s">
        <v>556</v>
      </c>
      <c r="I110" s="3"/>
    </row>
    <row r="111" spans="1:9" ht="30" x14ac:dyDescent="0.25">
      <c r="A111" s="3" t="str">
        <f>"ZE436B8BBE"</f>
        <v>ZE436B8BBE</v>
      </c>
      <c r="B111" s="3" t="s">
        <v>7</v>
      </c>
      <c r="C111" s="6" t="s">
        <v>557</v>
      </c>
      <c r="D111" s="3" t="s">
        <v>868</v>
      </c>
      <c r="E111" s="6" t="s">
        <v>558</v>
      </c>
      <c r="F111" s="6" t="s">
        <v>558</v>
      </c>
      <c r="G111" s="3" t="s">
        <v>559</v>
      </c>
      <c r="H111" s="3" t="s">
        <v>560</v>
      </c>
      <c r="I111" s="3" t="s">
        <v>559</v>
      </c>
    </row>
    <row r="112" spans="1:9" ht="63" customHeight="1" x14ac:dyDescent="0.25">
      <c r="A112" s="3" t="str">
        <f>"ZB63708C95"</f>
        <v>ZB63708C95</v>
      </c>
      <c r="B112" s="3" t="s">
        <v>7</v>
      </c>
      <c r="C112" s="6" t="s">
        <v>561</v>
      </c>
      <c r="D112" s="3" t="s">
        <v>868</v>
      </c>
      <c r="E112" s="6" t="s">
        <v>121</v>
      </c>
      <c r="F112" s="6" t="s">
        <v>121</v>
      </c>
      <c r="G112" s="3" t="s">
        <v>562</v>
      </c>
      <c r="H112" s="3" t="s">
        <v>563</v>
      </c>
      <c r="I112" s="3" t="s">
        <v>562</v>
      </c>
    </row>
    <row r="113" spans="1:9" ht="135" customHeight="1" x14ac:dyDescent="0.25">
      <c r="A113" s="3" t="str">
        <f>"Z313707D53"</f>
        <v>Z313707D53</v>
      </c>
      <c r="B113" s="3" t="s">
        <v>7</v>
      </c>
      <c r="C113" s="6" t="s">
        <v>564</v>
      </c>
      <c r="D113" s="3" t="s">
        <v>868</v>
      </c>
      <c r="E113" s="6" t="s">
        <v>565</v>
      </c>
      <c r="F113" s="6" t="s">
        <v>28</v>
      </c>
      <c r="G113" s="3" t="s">
        <v>62</v>
      </c>
      <c r="H113" s="3" t="s">
        <v>566</v>
      </c>
      <c r="I113" s="3" t="s">
        <v>62</v>
      </c>
    </row>
    <row r="114" spans="1:9" ht="65.25" customHeight="1" x14ac:dyDescent="0.25">
      <c r="A114" s="3" t="str">
        <f>"ZDF37085FC"</f>
        <v>ZDF37085FC</v>
      </c>
      <c r="B114" s="3" t="s">
        <v>7</v>
      </c>
      <c r="C114" s="6" t="s">
        <v>567</v>
      </c>
      <c r="D114" s="3" t="s">
        <v>868</v>
      </c>
      <c r="E114" s="6" t="s">
        <v>568</v>
      </c>
      <c r="F114" s="6" t="s">
        <v>28</v>
      </c>
      <c r="G114" s="3" t="s">
        <v>569</v>
      </c>
      <c r="H114" s="3" t="s">
        <v>570</v>
      </c>
      <c r="I114" s="3"/>
    </row>
    <row r="115" spans="1:9" ht="38.25" customHeight="1" x14ac:dyDescent="0.25">
      <c r="A115" s="3" t="str">
        <f>"ZCB36E3646"</f>
        <v>ZCB36E3646</v>
      </c>
      <c r="B115" s="3" t="s">
        <v>7</v>
      </c>
      <c r="C115" s="6" t="s">
        <v>428</v>
      </c>
      <c r="D115" s="3" t="s">
        <v>868</v>
      </c>
      <c r="E115" s="6" t="s">
        <v>372</v>
      </c>
      <c r="F115" s="6" t="s">
        <v>372</v>
      </c>
      <c r="G115" s="3" t="s">
        <v>571</v>
      </c>
      <c r="H115" s="3" t="s">
        <v>572</v>
      </c>
      <c r="I115" s="3" t="s">
        <v>571</v>
      </c>
    </row>
    <row r="116" spans="1:9" ht="63" customHeight="1" x14ac:dyDescent="0.25">
      <c r="A116" s="3" t="str">
        <f>"Z03372FDEB"</f>
        <v>Z03372FDEB</v>
      </c>
      <c r="B116" s="3" t="s">
        <v>7</v>
      </c>
      <c r="C116" s="6" t="s">
        <v>573</v>
      </c>
      <c r="D116" s="3" t="s">
        <v>868</v>
      </c>
      <c r="E116" s="6" t="s">
        <v>574</v>
      </c>
      <c r="F116" s="6" t="s">
        <v>574</v>
      </c>
      <c r="G116" s="3" t="s">
        <v>575</v>
      </c>
      <c r="H116" s="3" t="s">
        <v>576</v>
      </c>
      <c r="I116" s="3" t="s">
        <v>577</v>
      </c>
    </row>
    <row r="117" spans="1:9" ht="48.75" customHeight="1" x14ac:dyDescent="0.25">
      <c r="A117" s="3" t="str">
        <f>"ZB336FF3CD"</f>
        <v>ZB336FF3CD</v>
      </c>
      <c r="B117" s="3" t="s">
        <v>7</v>
      </c>
      <c r="C117" s="6" t="s">
        <v>578</v>
      </c>
      <c r="D117" s="3" t="s">
        <v>868</v>
      </c>
      <c r="E117" s="6" t="s">
        <v>524</v>
      </c>
      <c r="F117" s="6" t="s">
        <v>524</v>
      </c>
      <c r="G117" s="3" t="s">
        <v>579</v>
      </c>
      <c r="H117" s="3" t="s">
        <v>580</v>
      </c>
      <c r="I117" s="3" t="s">
        <v>579</v>
      </c>
    </row>
    <row r="118" spans="1:9" ht="48.75" customHeight="1" x14ac:dyDescent="0.25">
      <c r="A118" s="3" t="str">
        <f>"Z62372FB17"</f>
        <v>Z62372FB17</v>
      </c>
      <c r="B118" s="3" t="s">
        <v>7</v>
      </c>
      <c r="C118" s="6" t="s">
        <v>581</v>
      </c>
      <c r="D118" s="3" t="s">
        <v>868</v>
      </c>
      <c r="E118" s="6" t="s">
        <v>582</v>
      </c>
      <c r="F118" s="6" t="s">
        <v>582</v>
      </c>
      <c r="G118" s="3" t="s">
        <v>583</v>
      </c>
      <c r="H118" s="3" t="s">
        <v>584</v>
      </c>
      <c r="I118" s="3" t="s">
        <v>585</v>
      </c>
    </row>
    <row r="119" spans="1:9" ht="48.75" customHeight="1" x14ac:dyDescent="0.25">
      <c r="A119" s="3" t="str">
        <f>"ZD5370A696"</f>
        <v>ZD5370A696</v>
      </c>
      <c r="B119" s="3" t="s">
        <v>7</v>
      </c>
      <c r="C119" s="6" t="s">
        <v>586</v>
      </c>
      <c r="D119" s="3" t="s">
        <v>868</v>
      </c>
      <c r="E119" s="6" t="s">
        <v>372</v>
      </c>
      <c r="F119" s="6" t="s">
        <v>372</v>
      </c>
      <c r="G119" s="3" t="s">
        <v>587</v>
      </c>
      <c r="H119" s="3" t="s">
        <v>588</v>
      </c>
      <c r="I119" s="3" t="s">
        <v>587</v>
      </c>
    </row>
    <row r="120" spans="1:9" ht="48.75" customHeight="1" x14ac:dyDescent="0.25">
      <c r="A120" s="3" t="str">
        <f>"ZBC369B715"</f>
        <v>ZBC369B715</v>
      </c>
      <c r="B120" s="3" t="s">
        <v>7</v>
      </c>
      <c r="C120" s="6" t="s">
        <v>589</v>
      </c>
      <c r="D120" s="3" t="s">
        <v>868</v>
      </c>
      <c r="E120" s="6" t="s">
        <v>133</v>
      </c>
      <c r="F120" s="6" t="s">
        <v>133</v>
      </c>
      <c r="G120" s="3" t="s">
        <v>590</v>
      </c>
      <c r="H120" s="3" t="s">
        <v>591</v>
      </c>
      <c r="I120" s="3" t="s">
        <v>592</v>
      </c>
    </row>
    <row r="121" spans="1:9" ht="48.75" customHeight="1" x14ac:dyDescent="0.25">
      <c r="A121" s="3" t="str">
        <f>"Z8E36BF210"</f>
        <v>Z8E36BF210</v>
      </c>
      <c r="B121" s="3" t="s">
        <v>7</v>
      </c>
      <c r="C121" s="6" t="s">
        <v>593</v>
      </c>
      <c r="D121" s="3" t="s">
        <v>868</v>
      </c>
      <c r="E121" s="6" t="s">
        <v>594</v>
      </c>
      <c r="F121" s="6" t="s">
        <v>594</v>
      </c>
      <c r="G121" s="3" t="s">
        <v>595</v>
      </c>
      <c r="H121" s="3" t="s">
        <v>596</v>
      </c>
      <c r="I121" s="3" t="s">
        <v>595</v>
      </c>
    </row>
    <row r="122" spans="1:9" ht="48.75" customHeight="1" x14ac:dyDescent="0.25">
      <c r="A122" s="3" t="str">
        <f>"Z6936BF4D6"</f>
        <v>Z6936BF4D6</v>
      </c>
      <c r="B122" s="3" t="s">
        <v>7</v>
      </c>
      <c r="C122" s="6" t="s">
        <v>266</v>
      </c>
      <c r="D122" s="3" t="s">
        <v>868</v>
      </c>
      <c r="E122" s="6" t="s">
        <v>129</v>
      </c>
      <c r="F122" s="6" t="s">
        <v>129</v>
      </c>
      <c r="G122" s="3" t="s">
        <v>597</v>
      </c>
      <c r="H122" s="3" t="s">
        <v>598</v>
      </c>
      <c r="I122" s="3" t="s">
        <v>597</v>
      </c>
    </row>
    <row r="123" spans="1:9" ht="56.25" customHeight="1" x14ac:dyDescent="0.25">
      <c r="A123" s="3" t="str">
        <f>"ZD236BF4B4"</f>
        <v>ZD236BF4B4</v>
      </c>
      <c r="B123" s="3" t="s">
        <v>7</v>
      </c>
      <c r="C123" s="6" t="s">
        <v>599</v>
      </c>
      <c r="D123" s="3" t="s">
        <v>868</v>
      </c>
      <c r="E123" s="6" t="s">
        <v>490</v>
      </c>
      <c r="F123" s="6" t="s">
        <v>490</v>
      </c>
      <c r="G123" s="3" t="s">
        <v>600</v>
      </c>
      <c r="H123" s="3" t="s">
        <v>596</v>
      </c>
      <c r="I123" s="3" t="s">
        <v>600</v>
      </c>
    </row>
    <row r="124" spans="1:9" ht="56.25" customHeight="1" x14ac:dyDescent="0.25">
      <c r="A124" s="3" t="str">
        <f>"Z5836BA7B3"</f>
        <v>Z5836BA7B3</v>
      </c>
      <c r="B124" s="3" t="s">
        <v>7</v>
      </c>
      <c r="C124" s="6" t="s">
        <v>601</v>
      </c>
      <c r="D124" s="3" t="s">
        <v>868</v>
      </c>
      <c r="E124" s="6" t="s">
        <v>404</v>
      </c>
      <c r="F124" s="6" t="s">
        <v>306</v>
      </c>
      <c r="G124" s="3" t="s">
        <v>602</v>
      </c>
      <c r="H124" s="3" t="s">
        <v>603</v>
      </c>
      <c r="I124" s="3" t="s">
        <v>602</v>
      </c>
    </row>
    <row r="125" spans="1:9" ht="56.25" customHeight="1" x14ac:dyDescent="0.25">
      <c r="A125" s="3" t="str">
        <f>"Z5F36BF806"</f>
        <v>Z5F36BF806</v>
      </c>
      <c r="B125" s="3" t="s">
        <v>7</v>
      </c>
      <c r="C125" s="6" t="s">
        <v>604</v>
      </c>
      <c r="D125" s="3" t="s">
        <v>868</v>
      </c>
      <c r="E125" s="6" t="s">
        <v>605</v>
      </c>
      <c r="F125" s="6" t="s">
        <v>605</v>
      </c>
      <c r="G125" s="3" t="s">
        <v>606</v>
      </c>
      <c r="H125" s="3" t="s">
        <v>607</v>
      </c>
      <c r="I125" s="3"/>
    </row>
    <row r="126" spans="1:9" ht="56.25" customHeight="1" x14ac:dyDescent="0.25">
      <c r="A126" s="3" t="str">
        <f>"ZB736BA7D0"</f>
        <v>ZB736BA7D0</v>
      </c>
      <c r="B126" s="3" t="s">
        <v>7</v>
      </c>
      <c r="C126" s="6" t="s">
        <v>608</v>
      </c>
      <c r="D126" s="3" t="s">
        <v>868</v>
      </c>
      <c r="E126" s="6" t="s">
        <v>609</v>
      </c>
      <c r="F126" s="6" t="s">
        <v>306</v>
      </c>
      <c r="G126" s="3" t="s">
        <v>610</v>
      </c>
      <c r="H126" s="3" t="s">
        <v>611</v>
      </c>
      <c r="I126" s="3" t="s">
        <v>610</v>
      </c>
    </row>
    <row r="127" spans="1:9" ht="56.25" customHeight="1" x14ac:dyDescent="0.25">
      <c r="A127" s="3" t="str">
        <f>"Z1336BF821"</f>
        <v>Z1336BF821</v>
      </c>
      <c r="B127" s="3" t="s">
        <v>7</v>
      </c>
      <c r="C127" s="6" t="s">
        <v>612</v>
      </c>
      <c r="D127" s="3" t="s">
        <v>868</v>
      </c>
      <c r="E127" s="6" t="s">
        <v>28</v>
      </c>
      <c r="F127" s="6" t="s">
        <v>28</v>
      </c>
      <c r="G127" s="3" t="s">
        <v>613</v>
      </c>
      <c r="H127" s="3" t="s">
        <v>614</v>
      </c>
      <c r="I127" s="3" t="s">
        <v>613</v>
      </c>
    </row>
    <row r="128" spans="1:9" ht="56.25" customHeight="1" x14ac:dyDescent="0.25">
      <c r="A128" s="3" t="str">
        <f>"Z3F363EF33"</f>
        <v>Z3F363EF33</v>
      </c>
      <c r="B128" s="3" t="s">
        <v>7</v>
      </c>
      <c r="C128" s="6" t="s">
        <v>615</v>
      </c>
      <c r="D128" s="3" t="s">
        <v>868</v>
      </c>
      <c r="E128" s="6" t="s">
        <v>372</v>
      </c>
      <c r="F128" s="6" t="s">
        <v>372</v>
      </c>
      <c r="G128" s="3" t="s">
        <v>616</v>
      </c>
      <c r="H128" s="3" t="s">
        <v>617</v>
      </c>
      <c r="I128" s="3" t="s">
        <v>616</v>
      </c>
    </row>
    <row r="129" spans="1:9" ht="56.25" customHeight="1" x14ac:dyDescent="0.25">
      <c r="A129" s="3" t="str">
        <f>"ZF636EE790"</f>
        <v>ZF636EE790</v>
      </c>
      <c r="B129" s="3" t="s">
        <v>7</v>
      </c>
      <c r="C129" s="6" t="s">
        <v>618</v>
      </c>
      <c r="D129" s="3" t="s">
        <v>868</v>
      </c>
      <c r="E129" s="6" t="s">
        <v>619</v>
      </c>
      <c r="F129" s="6" t="s">
        <v>619</v>
      </c>
      <c r="G129" s="3" t="s">
        <v>264</v>
      </c>
      <c r="H129" s="3" t="s">
        <v>620</v>
      </c>
      <c r="I129" s="3"/>
    </row>
    <row r="130" spans="1:9" ht="56.25" customHeight="1" x14ac:dyDescent="0.25">
      <c r="A130" s="3" t="str">
        <f>"ZB536A59EA"</f>
        <v>ZB536A59EA</v>
      </c>
      <c r="B130" s="3" t="s">
        <v>7</v>
      </c>
      <c r="C130" s="6" t="s">
        <v>621</v>
      </c>
      <c r="D130" s="3" t="s">
        <v>868</v>
      </c>
      <c r="E130" s="6" t="s">
        <v>26</v>
      </c>
      <c r="F130" s="6" t="s">
        <v>26</v>
      </c>
      <c r="G130" s="3" t="s">
        <v>587</v>
      </c>
      <c r="H130" s="3" t="s">
        <v>622</v>
      </c>
      <c r="I130" s="3"/>
    </row>
    <row r="131" spans="1:9" ht="56.25" customHeight="1" x14ac:dyDescent="0.25">
      <c r="A131" s="3" t="str">
        <f>"Z4D36E7852"</f>
        <v>Z4D36E7852</v>
      </c>
      <c r="B131" s="3" t="s">
        <v>7</v>
      </c>
      <c r="C131" s="6" t="s">
        <v>623</v>
      </c>
      <c r="D131" s="3" t="s">
        <v>868</v>
      </c>
      <c r="E131" s="6" t="s">
        <v>624</v>
      </c>
      <c r="F131" s="6" t="s">
        <v>625</v>
      </c>
      <c r="G131" s="3" t="s">
        <v>626</v>
      </c>
      <c r="H131" s="3" t="s">
        <v>627</v>
      </c>
      <c r="I131" s="3" t="s">
        <v>626</v>
      </c>
    </row>
    <row r="132" spans="1:9" ht="113.25" customHeight="1" x14ac:dyDescent="0.25">
      <c r="A132" s="3" t="str">
        <f>"Z3637EB240"</f>
        <v>Z3637EB240</v>
      </c>
      <c r="B132" s="3" t="s">
        <v>7</v>
      </c>
      <c r="C132" s="6" t="s">
        <v>628</v>
      </c>
      <c r="D132" s="3" t="s">
        <v>868</v>
      </c>
      <c r="E132" s="6" t="s">
        <v>629</v>
      </c>
      <c r="F132" s="6" t="s">
        <v>408</v>
      </c>
      <c r="G132" s="3" t="s">
        <v>630</v>
      </c>
      <c r="H132" s="3" t="s">
        <v>631</v>
      </c>
      <c r="I132" s="3" t="s">
        <v>630</v>
      </c>
    </row>
    <row r="133" spans="1:9" ht="43.5" customHeight="1" x14ac:dyDescent="0.25">
      <c r="A133" s="3" t="str">
        <f>"ZCF3972795"</f>
        <v>ZCF3972795</v>
      </c>
      <c r="B133" s="3" t="s">
        <v>7</v>
      </c>
      <c r="C133" s="6" t="s">
        <v>632</v>
      </c>
      <c r="D133" s="3" t="s">
        <v>868</v>
      </c>
      <c r="E133" s="6"/>
      <c r="F133" s="6"/>
      <c r="G133" s="3" t="s">
        <v>376</v>
      </c>
      <c r="H133" s="3" t="s">
        <v>633</v>
      </c>
      <c r="I133" s="3"/>
    </row>
    <row r="134" spans="1:9" ht="43.5" customHeight="1" x14ac:dyDescent="0.25">
      <c r="A134" s="3" t="str">
        <f>"Z8739727C9"</f>
        <v>Z8739727C9</v>
      </c>
      <c r="B134" s="3" t="s">
        <v>7</v>
      </c>
      <c r="C134" s="6" t="s">
        <v>634</v>
      </c>
      <c r="D134" s="3" t="s">
        <v>868</v>
      </c>
      <c r="E134" s="6" t="s">
        <v>635</v>
      </c>
      <c r="F134" s="6" t="s">
        <v>635</v>
      </c>
      <c r="G134" s="3" t="s">
        <v>376</v>
      </c>
      <c r="H134" s="3" t="s">
        <v>633</v>
      </c>
      <c r="I134" s="3"/>
    </row>
    <row r="135" spans="1:9" ht="43.5" customHeight="1" x14ac:dyDescent="0.25">
      <c r="A135" s="3" t="str">
        <f>"Z93397290F"</f>
        <v>Z93397290F</v>
      </c>
      <c r="B135" s="3" t="s">
        <v>7</v>
      </c>
      <c r="C135" s="6" t="s">
        <v>636</v>
      </c>
      <c r="D135" s="3" t="s">
        <v>868</v>
      </c>
      <c r="E135" s="6" t="s">
        <v>637</v>
      </c>
      <c r="F135" s="6" t="s">
        <v>637</v>
      </c>
      <c r="G135" s="3" t="s">
        <v>376</v>
      </c>
      <c r="H135" s="3" t="s">
        <v>633</v>
      </c>
      <c r="I135" s="3"/>
    </row>
    <row r="136" spans="1:9" ht="43.5" customHeight="1" x14ac:dyDescent="0.25">
      <c r="A136" s="3" t="str">
        <f>"ZC73666023"</f>
        <v>ZC73666023</v>
      </c>
      <c r="B136" s="3" t="s">
        <v>7</v>
      </c>
      <c r="C136" s="6" t="s">
        <v>638</v>
      </c>
      <c r="D136" s="3" t="s">
        <v>868</v>
      </c>
      <c r="E136" s="6" t="s">
        <v>639</v>
      </c>
      <c r="F136" s="6" t="s">
        <v>639</v>
      </c>
      <c r="G136" s="3" t="s">
        <v>640</v>
      </c>
      <c r="H136" s="3" t="s">
        <v>641</v>
      </c>
      <c r="I136" s="3" t="s">
        <v>640</v>
      </c>
    </row>
    <row r="137" spans="1:9" ht="48.75" customHeight="1" x14ac:dyDescent="0.25">
      <c r="A137" s="3" t="str">
        <f>"Z76367388F"</f>
        <v>Z76367388F</v>
      </c>
      <c r="B137" s="3" t="s">
        <v>7</v>
      </c>
      <c r="C137" s="6" t="s">
        <v>642</v>
      </c>
      <c r="D137" s="3" t="s">
        <v>868</v>
      </c>
      <c r="E137" s="6" t="s">
        <v>372</v>
      </c>
      <c r="F137" s="6" t="s">
        <v>372</v>
      </c>
      <c r="G137" s="3" t="s">
        <v>341</v>
      </c>
      <c r="H137" s="3" t="s">
        <v>643</v>
      </c>
      <c r="I137" s="3" t="s">
        <v>341</v>
      </c>
    </row>
    <row r="138" spans="1:9" ht="48.75" customHeight="1" x14ac:dyDescent="0.25">
      <c r="A138" s="3" t="str">
        <f>"Z843673869"</f>
        <v>Z843673869</v>
      </c>
      <c r="B138" s="3" t="s">
        <v>7</v>
      </c>
      <c r="C138" s="6" t="s">
        <v>644</v>
      </c>
      <c r="D138" s="3" t="s">
        <v>868</v>
      </c>
      <c r="E138" s="6" t="s">
        <v>105</v>
      </c>
      <c r="F138" s="6" t="s">
        <v>105</v>
      </c>
      <c r="G138" s="3" t="s">
        <v>177</v>
      </c>
      <c r="H138" s="3" t="s">
        <v>645</v>
      </c>
      <c r="I138" s="3" t="s">
        <v>177</v>
      </c>
    </row>
    <row r="139" spans="1:9" ht="48.75" customHeight="1" x14ac:dyDescent="0.25">
      <c r="A139" s="3" t="str">
        <f>"ZAB3656765"</f>
        <v>ZAB3656765</v>
      </c>
      <c r="B139" s="3" t="s">
        <v>7</v>
      </c>
      <c r="C139" s="6" t="s">
        <v>646</v>
      </c>
      <c r="D139" s="3" t="s">
        <v>868</v>
      </c>
      <c r="E139" s="6" t="s">
        <v>521</v>
      </c>
      <c r="F139" s="6" t="s">
        <v>372</v>
      </c>
      <c r="G139" s="3" t="s">
        <v>647</v>
      </c>
      <c r="H139" s="3" t="s">
        <v>648</v>
      </c>
      <c r="I139" s="3" t="s">
        <v>647</v>
      </c>
    </row>
    <row r="140" spans="1:9" ht="48.75" customHeight="1" x14ac:dyDescent="0.25">
      <c r="A140" s="3" t="str">
        <f>"Z083656795"</f>
        <v>Z083656795</v>
      </c>
      <c r="B140" s="3" t="s">
        <v>7</v>
      </c>
      <c r="C140" s="6" t="s">
        <v>649</v>
      </c>
      <c r="D140" s="3" t="s">
        <v>868</v>
      </c>
      <c r="E140" s="6" t="s">
        <v>521</v>
      </c>
      <c r="F140" s="6" t="s">
        <v>372</v>
      </c>
      <c r="G140" s="3" t="s">
        <v>650</v>
      </c>
      <c r="H140" s="3" t="s">
        <v>651</v>
      </c>
      <c r="I140" s="3" t="s">
        <v>650</v>
      </c>
    </row>
    <row r="141" spans="1:9" ht="48.75" customHeight="1" x14ac:dyDescent="0.25">
      <c r="A141" s="3" t="str">
        <f>"ZAD3655744"</f>
        <v>ZAD3655744</v>
      </c>
      <c r="B141" s="3" t="s">
        <v>7</v>
      </c>
      <c r="C141" s="6" t="s">
        <v>652</v>
      </c>
      <c r="D141" s="3" t="s">
        <v>868</v>
      </c>
      <c r="E141" s="6" t="s">
        <v>194</v>
      </c>
      <c r="F141" s="6" t="s">
        <v>194</v>
      </c>
      <c r="G141" s="3" t="s">
        <v>653</v>
      </c>
      <c r="H141" s="3" t="s">
        <v>654</v>
      </c>
      <c r="I141" s="3" t="s">
        <v>653</v>
      </c>
    </row>
    <row r="142" spans="1:9" ht="48.75" customHeight="1" x14ac:dyDescent="0.25">
      <c r="A142" s="3" t="str">
        <f>"ZE035E33B1"</f>
        <v>ZE035E33B1</v>
      </c>
      <c r="B142" s="3" t="s">
        <v>7</v>
      </c>
      <c r="C142" s="6" t="s">
        <v>655</v>
      </c>
      <c r="D142" s="3" t="s">
        <v>868</v>
      </c>
      <c r="E142" s="6" t="s">
        <v>656</v>
      </c>
      <c r="F142" s="6" t="s">
        <v>656</v>
      </c>
      <c r="G142" s="3" t="s">
        <v>657</v>
      </c>
      <c r="H142" s="3" t="s">
        <v>658</v>
      </c>
      <c r="I142" s="3" t="s">
        <v>659</v>
      </c>
    </row>
    <row r="143" spans="1:9" ht="48.75" customHeight="1" x14ac:dyDescent="0.25">
      <c r="A143" s="3" t="str">
        <f>"Z0F3606AF0"</f>
        <v>Z0F3606AF0</v>
      </c>
      <c r="B143" s="3" t="s">
        <v>7</v>
      </c>
      <c r="C143" s="6" t="s">
        <v>660</v>
      </c>
      <c r="D143" s="3" t="s">
        <v>868</v>
      </c>
      <c r="E143" s="6" t="s">
        <v>257</v>
      </c>
      <c r="F143" s="6" t="s">
        <v>257</v>
      </c>
      <c r="G143" s="3" t="s">
        <v>661</v>
      </c>
      <c r="H143" s="3" t="s">
        <v>662</v>
      </c>
      <c r="I143" s="3" t="s">
        <v>661</v>
      </c>
    </row>
    <row r="144" spans="1:9" ht="48.75" customHeight="1" x14ac:dyDescent="0.25">
      <c r="A144" s="3" t="str">
        <f>"ZA43615731"</f>
        <v>ZA43615731</v>
      </c>
      <c r="B144" s="3" t="s">
        <v>7</v>
      </c>
      <c r="C144" s="6" t="s">
        <v>663</v>
      </c>
      <c r="D144" s="3" t="s">
        <v>868</v>
      </c>
      <c r="E144" s="6" t="s">
        <v>664</v>
      </c>
      <c r="F144" s="6" t="s">
        <v>664</v>
      </c>
      <c r="G144" s="3" t="s">
        <v>665</v>
      </c>
      <c r="H144" s="3" t="s">
        <v>666</v>
      </c>
      <c r="I144" s="3" t="s">
        <v>665</v>
      </c>
    </row>
    <row r="145" spans="1:9" ht="48.75" customHeight="1" x14ac:dyDescent="0.25">
      <c r="A145" s="3" t="str">
        <f>"Z7735F2FCE"</f>
        <v>Z7735F2FCE</v>
      </c>
      <c r="B145" s="3" t="s">
        <v>7</v>
      </c>
      <c r="C145" s="6" t="s">
        <v>667</v>
      </c>
      <c r="D145" s="3" t="s">
        <v>868</v>
      </c>
      <c r="E145" s="6" t="s">
        <v>668</v>
      </c>
      <c r="F145" s="6" t="s">
        <v>668</v>
      </c>
      <c r="G145" s="3" t="s">
        <v>669</v>
      </c>
      <c r="H145" s="3" t="s">
        <v>670</v>
      </c>
      <c r="I145" s="3" t="s">
        <v>669</v>
      </c>
    </row>
    <row r="146" spans="1:9" ht="48.75" customHeight="1" x14ac:dyDescent="0.25">
      <c r="A146" s="3" t="str">
        <f>"ZBF35D7082"</f>
        <v>ZBF35D7082</v>
      </c>
      <c r="B146" s="3" t="s">
        <v>7</v>
      </c>
      <c r="C146" s="6" t="s">
        <v>671</v>
      </c>
      <c r="D146" s="3" t="s">
        <v>868</v>
      </c>
      <c r="E146" s="6" t="s">
        <v>372</v>
      </c>
      <c r="F146" s="6" t="s">
        <v>372</v>
      </c>
      <c r="G146" s="3" t="s">
        <v>672</v>
      </c>
      <c r="H146" s="3" t="s">
        <v>673</v>
      </c>
      <c r="I146" s="3" t="s">
        <v>672</v>
      </c>
    </row>
    <row r="147" spans="1:9" ht="73.5" customHeight="1" x14ac:dyDescent="0.25">
      <c r="A147" s="3" t="str">
        <f>"Z2535ABCF3"</f>
        <v>Z2535ABCF3</v>
      </c>
      <c r="B147" s="3" t="s">
        <v>7</v>
      </c>
      <c r="C147" s="6" t="s">
        <v>674</v>
      </c>
      <c r="D147" s="3" t="s">
        <v>868</v>
      </c>
      <c r="E147" s="6" t="s">
        <v>144</v>
      </c>
      <c r="F147" s="6" t="s">
        <v>144</v>
      </c>
      <c r="G147" s="3" t="s">
        <v>675</v>
      </c>
      <c r="H147" s="3" t="s">
        <v>676</v>
      </c>
      <c r="I147" s="3"/>
    </row>
    <row r="148" spans="1:9" ht="73.5" customHeight="1" x14ac:dyDescent="0.25">
      <c r="A148" s="3" t="str">
        <f>"ZC235C7C33"</f>
        <v>ZC235C7C33</v>
      </c>
      <c r="B148" s="3" t="s">
        <v>7</v>
      </c>
      <c r="C148" s="6" t="s">
        <v>677</v>
      </c>
      <c r="D148" s="3" t="s">
        <v>868</v>
      </c>
      <c r="E148" s="6" t="s">
        <v>568</v>
      </c>
      <c r="F148" s="6" t="s">
        <v>28</v>
      </c>
      <c r="G148" s="3" t="s">
        <v>419</v>
      </c>
      <c r="H148" s="3" t="s">
        <v>678</v>
      </c>
      <c r="I148" s="3" t="s">
        <v>419</v>
      </c>
    </row>
    <row r="149" spans="1:9" ht="73.5" customHeight="1" x14ac:dyDescent="0.25">
      <c r="A149" s="3" t="str">
        <f>"Z2535C752E"</f>
        <v>Z2535C752E</v>
      </c>
      <c r="B149" s="3" t="s">
        <v>7</v>
      </c>
      <c r="C149" s="6" t="s">
        <v>679</v>
      </c>
      <c r="D149" s="3" t="s">
        <v>868</v>
      </c>
      <c r="E149" s="6" t="s">
        <v>680</v>
      </c>
      <c r="F149" s="6" t="s">
        <v>681</v>
      </c>
      <c r="G149" s="3" t="s">
        <v>585</v>
      </c>
      <c r="H149" s="3" t="s">
        <v>682</v>
      </c>
      <c r="I149" s="3" t="s">
        <v>585</v>
      </c>
    </row>
    <row r="150" spans="1:9" ht="73.5" customHeight="1" x14ac:dyDescent="0.25">
      <c r="A150" s="3" t="str">
        <f>"ZC63544EFF"</f>
        <v>ZC63544EFF</v>
      </c>
      <c r="B150" s="3" t="s">
        <v>7</v>
      </c>
      <c r="C150" s="6" t="s">
        <v>683</v>
      </c>
      <c r="D150" s="3" t="s">
        <v>868</v>
      </c>
      <c r="E150" s="6" t="s">
        <v>28</v>
      </c>
      <c r="F150" s="6" t="s">
        <v>28</v>
      </c>
      <c r="G150" s="3" t="s">
        <v>214</v>
      </c>
      <c r="H150" s="3" t="s">
        <v>684</v>
      </c>
      <c r="I150" s="3" t="s">
        <v>214</v>
      </c>
    </row>
    <row r="151" spans="1:9" ht="73.5" customHeight="1" x14ac:dyDescent="0.25">
      <c r="A151" s="3" t="str">
        <f>"Z7335C74A2"</f>
        <v>Z7335C74A2</v>
      </c>
      <c r="B151" s="3" t="s">
        <v>7</v>
      </c>
      <c r="C151" s="6" t="s">
        <v>685</v>
      </c>
      <c r="D151" s="3" t="s">
        <v>868</v>
      </c>
      <c r="E151" s="6" t="s">
        <v>686</v>
      </c>
      <c r="F151" s="6" t="s">
        <v>687</v>
      </c>
      <c r="G151" s="3" t="s">
        <v>688</v>
      </c>
      <c r="H151" s="3" t="s">
        <v>689</v>
      </c>
      <c r="I151" s="3" t="s">
        <v>688</v>
      </c>
    </row>
    <row r="152" spans="1:9" ht="73.5" customHeight="1" x14ac:dyDescent="0.25">
      <c r="A152" s="3" t="str">
        <f>"Z0F35C4DEA"</f>
        <v>Z0F35C4DEA</v>
      </c>
      <c r="B152" s="3" t="s">
        <v>7</v>
      </c>
      <c r="C152" s="6" t="s">
        <v>690</v>
      </c>
      <c r="D152" s="3" t="s">
        <v>868</v>
      </c>
      <c r="E152" s="6" t="s">
        <v>260</v>
      </c>
      <c r="F152" s="6" t="s">
        <v>105</v>
      </c>
      <c r="G152" s="3" t="s">
        <v>691</v>
      </c>
      <c r="H152" s="3" t="s">
        <v>692</v>
      </c>
      <c r="I152" s="3" t="s">
        <v>691</v>
      </c>
    </row>
    <row r="153" spans="1:9" ht="73.5" customHeight="1" x14ac:dyDescent="0.25">
      <c r="A153" s="3" t="str">
        <f>"Z4735AA5C2"</f>
        <v>Z4735AA5C2</v>
      </c>
      <c r="B153" s="3" t="s">
        <v>7</v>
      </c>
      <c r="C153" s="6" t="s">
        <v>693</v>
      </c>
      <c r="D153" s="3" t="s">
        <v>868</v>
      </c>
      <c r="E153" s="6" t="s">
        <v>694</v>
      </c>
      <c r="F153" s="6" t="s">
        <v>694</v>
      </c>
      <c r="G153" s="3" t="s">
        <v>695</v>
      </c>
      <c r="H153" s="3" t="s">
        <v>696</v>
      </c>
      <c r="I153" s="3" t="s">
        <v>695</v>
      </c>
    </row>
    <row r="154" spans="1:9" ht="80.25" customHeight="1" x14ac:dyDescent="0.25">
      <c r="A154" s="3" t="str">
        <f>"ZCD35D4B1A"</f>
        <v>ZCD35D4B1A</v>
      </c>
      <c r="B154" s="3" t="s">
        <v>7</v>
      </c>
      <c r="C154" s="6" t="s">
        <v>545</v>
      </c>
      <c r="D154" s="3" t="s">
        <v>868</v>
      </c>
      <c r="E154" s="6" t="s">
        <v>697</v>
      </c>
      <c r="F154" s="6" t="s">
        <v>408</v>
      </c>
      <c r="G154" s="3" t="s">
        <v>698</v>
      </c>
      <c r="H154" s="3" t="s">
        <v>699</v>
      </c>
      <c r="I154" s="3" t="s">
        <v>698</v>
      </c>
    </row>
    <row r="155" spans="1:9" ht="63.75" customHeight="1" x14ac:dyDescent="0.25">
      <c r="A155" s="3" t="str">
        <f>"ZDC3593029"</f>
        <v>ZDC3593029</v>
      </c>
      <c r="B155" s="3" t="s">
        <v>7</v>
      </c>
      <c r="C155" s="6" t="s">
        <v>700</v>
      </c>
      <c r="D155" s="3" t="s">
        <v>868</v>
      </c>
      <c r="E155" s="6" t="s">
        <v>701</v>
      </c>
      <c r="F155" s="6" t="s">
        <v>701</v>
      </c>
      <c r="G155" s="3" t="s">
        <v>702</v>
      </c>
      <c r="H155" s="3" t="s">
        <v>703</v>
      </c>
      <c r="I155" s="3" t="s">
        <v>702</v>
      </c>
    </row>
    <row r="156" spans="1:9" ht="63.75" customHeight="1" x14ac:dyDescent="0.25">
      <c r="A156" s="3" t="str">
        <f>"ZAD35970F3"</f>
        <v>ZAD35970F3</v>
      </c>
      <c r="B156" s="3" t="s">
        <v>7</v>
      </c>
      <c r="C156" s="6" t="s">
        <v>704</v>
      </c>
      <c r="D156" s="3" t="s">
        <v>868</v>
      </c>
      <c r="E156" s="6" t="s">
        <v>194</v>
      </c>
      <c r="F156" s="6" t="s">
        <v>194</v>
      </c>
      <c r="G156" s="3" t="s">
        <v>705</v>
      </c>
      <c r="H156" s="3" t="s">
        <v>706</v>
      </c>
      <c r="I156" s="3" t="s">
        <v>705</v>
      </c>
    </row>
    <row r="157" spans="1:9" ht="63.75" customHeight="1" x14ac:dyDescent="0.25">
      <c r="A157" s="3" t="str">
        <f>"ZCA35942D7"</f>
        <v>ZCA35942D7</v>
      </c>
      <c r="B157" s="3" t="s">
        <v>7</v>
      </c>
      <c r="C157" s="6" t="s">
        <v>707</v>
      </c>
      <c r="D157" s="3" t="s">
        <v>868</v>
      </c>
      <c r="E157" s="6" t="s">
        <v>260</v>
      </c>
      <c r="F157" s="6" t="s">
        <v>372</v>
      </c>
      <c r="G157" s="3" t="s">
        <v>708</v>
      </c>
      <c r="H157" s="3" t="s">
        <v>709</v>
      </c>
      <c r="I157" s="3" t="s">
        <v>708</v>
      </c>
    </row>
    <row r="158" spans="1:9" ht="63.75" customHeight="1" x14ac:dyDescent="0.25">
      <c r="A158" s="3" t="str">
        <f>"ZFA356A369"</f>
        <v>ZFA356A369</v>
      </c>
      <c r="B158" s="3" t="s">
        <v>7</v>
      </c>
      <c r="C158" s="6" t="s">
        <v>710</v>
      </c>
      <c r="D158" s="3" t="s">
        <v>868</v>
      </c>
      <c r="E158" s="6" t="s">
        <v>701</v>
      </c>
      <c r="F158" s="6" t="s">
        <v>701</v>
      </c>
      <c r="G158" s="3" t="s">
        <v>711</v>
      </c>
      <c r="H158" s="3" t="s">
        <v>712</v>
      </c>
      <c r="I158" s="3" t="s">
        <v>711</v>
      </c>
    </row>
    <row r="159" spans="1:9" ht="63.75" customHeight="1" x14ac:dyDescent="0.25">
      <c r="A159" s="3" t="str">
        <f>"ZBB358C14C"</f>
        <v>ZBB358C14C</v>
      </c>
      <c r="B159" s="3" t="s">
        <v>7</v>
      </c>
      <c r="C159" s="6" t="s">
        <v>713</v>
      </c>
      <c r="D159" s="3" t="s">
        <v>868</v>
      </c>
      <c r="E159" s="6" t="s">
        <v>714</v>
      </c>
      <c r="F159" s="6" t="s">
        <v>715</v>
      </c>
      <c r="G159" s="3" t="s">
        <v>716</v>
      </c>
      <c r="H159" s="3" t="s">
        <v>717</v>
      </c>
      <c r="I159" s="3" t="s">
        <v>716</v>
      </c>
    </row>
    <row r="160" spans="1:9" ht="63.75" customHeight="1" x14ac:dyDescent="0.25">
      <c r="A160" s="3" t="str">
        <f>"Z15357D462"</f>
        <v>Z15357D462</v>
      </c>
      <c r="B160" s="3" t="s">
        <v>7</v>
      </c>
      <c r="C160" s="6" t="s">
        <v>718</v>
      </c>
      <c r="D160" s="3" t="s">
        <v>868</v>
      </c>
      <c r="E160" s="6" t="s">
        <v>719</v>
      </c>
      <c r="F160" s="6" t="s">
        <v>719</v>
      </c>
      <c r="G160" s="3" t="s">
        <v>720</v>
      </c>
      <c r="H160" s="3" t="s">
        <v>721</v>
      </c>
      <c r="I160" s="3" t="s">
        <v>720</v>
      </c>
    </row>
    <row r="161" spans="1:9" ht="63.75" customHeight="1" x14ac:dyDescent="0.25">
      <c r="A161" s="3" t="str">
        <f>"Z003579DB3"</f>
        <v>Z003579DB3</v>
      </c>
      <c r="B161" s="3" t="s">
        <v>7</v>
      </c>
      <c r="C161" s="6" t="s">
        <v>722</v>
      </c>
      <c r="D161" s="3" t="s">
        <v>868</v>
      </c>
      <c r="E161" s="6" t="s">
        <v>723</v>
      </c>
      <c r="F161" s="6" t="s">
        <v>724</v>
      </c>
      <c r="G161" s="3" t="s">
        <v>725</v>
      </c>
      <c r="H161" s="3" t="s">
        <v>726</v>
      </c>
      <c r="I161" s="3" t="s">
        <v>725</v>
      </c>
    </row>
    <row r="162" spans="1:9" ht="63.75" customHeight="1" x14ac:dyDescent="0.25">
      <c r="A162" s="3" t="str">
        <f>"ZF9357D316"</f>
        <v>ZF9357D316</v>
      </c>
      <c r="B162" s="3" t="s">
        <v>7</v>
      </c>
      <c r="C162" s="6" t="s">
        <v>727</v>
      </c>
      <c r="D162" s="3" t="s">
        <v>868</v>
      </c>
      <c r="E162" s="6" t="s">
        <v>67</v>
      </c>
      <c r="F162" s="6" t="s">
        <v>67</v>
      </c>
      <c r="G162" s="3" t="s">
        <v>728</v>
      </c>
      <c r="H162" s="3" t="s">
        <v>729</v>
      </c>
      <c r="I162" s="3" t="s">
        <v>728</v>
      </c>
    </row>
    <row r="163" spans="1:9" ht="63.75" customHeight="1" x14ac:dyDescent="0.25">
      <c r="A163" s="3" t="str">
        <f>"ZC435796B8"</f>
        <v>ZC435796B8</v>
      </c>
      <c r="B163" s="3" t="s">
        <v>7</v>
      </c>
      <c r="C163" s="6" t="s">
        <v>730</v>
      </c>
      <c r="D163" s="3" t="s">
        <v>868</v>
      </c>
      <c r="E163" s="6" t="s">
        <v>731</v>
      </c>
      <c r="F163" s="6" t="s">
        <v>731</v>
      </c>
      <c r="G163" s="3" t="s">
        <v>732</v>
      </c>
      <c r="H163" s="3" t="s">
        <v>733</v>
      </c>
      <c r="I163" s="3" t="s">
        <v>732</v>
      </c>
    </row>
    <row r="164" spans="1:9" ht="63.75" customHeight="1" x14ac:dyDescent="0.25">
      <c r="A164" s="3" t="str">
        <f>"ZC5354644C"</f>
        <v>ZC5354644C</v>
      </c>
      <c r="B164" s="3" t="s">
        <v>7</v>
      </c>
      <c r="C164" s="6" t="s">
        <v>734</v>
      </c>
      <c r="D164" s="3" t="s">
        <v>868</v>
      </c>
      <c r="E164" s="6" t="s">
        <v>735</v>
      </c>
      <c r="F164" s="6" t="s">
        <v>735</v>
      </c>
      <c r="G164" s="3" t="s">
        <v>96</v>
      </c>
      <c r="H164" s="3" t="s">
        <v>736</v>
      </c>
      <c r="I164" s="3" t="s">
        <v>96</v>
      </c>
    </row>
    <row r="165" spans="1:9" ht="141.75" customHeight="1" x14ac:dyDescent="0.25">
      <c r="A165" s="3" t="str">
        <f>"9091230055"</f>
        <v>9091230055</v>
      </c>
      <c r="B165" s="3" t="s">
        <v>7</v>
      </c>
      <c r="C165" s="6" t="s">
        <v>737</v>
      </c>
      <c r="D165" s="3" t="s">
        <v>868</v>
      </c>
      <c r="E165" s="6" t="s">
        <v>738</v>
      </c>
      <c r="F165" s="6" t="s">
        <v>739</v>
      </c>
      <c r="G165" s="3" t="s">
        <v>740</v>
      </c>
      <c r="H165" s="3" t="s">
        <v>741</v>
      </c>
      <c r="I165" s="3" t="s">
        <v>742</v>
      </c>
    </row>
    <row r="166" spans="1:9" ht="61.5" customHeight="1" x14ac:dyDescent="0.25">
      <c r="A166" s="3" t="str">
        <f>"ZC135412D2"</f>
        <v>ZC135412D2</v>
      </c>
      <c r="B166" s="3" t="s">
        <v>7</v>
      </c>
      <c r="C166" s="6" t="s">
        <v>743</v>
      </c>
      <c r="D166" s="3" t="s">
        <v>868</v>
      </c>
      <c r="E166" s="6" t="s">
        <v>744</v>
      </c>
      <c r="F166" s="6" t="s">
        <v>744</v>
      </c>
      <c r="G166" s="3" t="s">
        <v>450</v>
      </c>
      <c r="H166" s="3" t="s">
        <v>745</v>
      </c>
      <c r="I166" s="3" t="s">
        <v>450</v>
      </c>
    </row>
    <row r="167" spans="1:9" ht="61.5" customHeight="1" x14ac:dyDescent="0.25">
      <c r="A167" s="3" t="str">
        <f>"Z2A3565AAE"</f>
        <v>Z2A3565AAE</v>
      </c>
      <c r="B167" s="3" t="s">
        <v>7</v>
      </c>
      <c r="C167" s="6" t="s">
        <v>746</v>
      </c>
      <c r="D167" s="3" t="s">
        <v>868</v>
      </c>
      <c r="E167" s="6" t="s">
        <v>293</v>
      </c>
      <c r="F167" s="6" t="s">
        <v>293</v>
      </c>
      <c r="G167" s="3" t="s">
        <v>569</v>
      </c>
      <c r="H167" s="3" t="s">
        <v>747</v>
      </c>
      <c r="I167" s="3" t="s">
        <v>569</v>
      </c>
    </row>
    <row r="168" spans="1:9" ht="61.5" customHeight="1" x14ac:dyDescent="0.25">
      <c r="A168" s="3" t="str">
        <f>"Z8A354EC5E"</f>
        <v>Z8A354EC5E</v>
      </c>
      <c r="B168" s="3" t="s">
        <v>7</v>
      </c>
      <c r="C168" s="6" t="s">
        <v>748</v>
      </c>
      <c r="D168" s="3" t="s">
        <v>868</v>
      </c>
      <c r="E168" s="6" t="s">
        <v>749</v>
      </c>
      <c r="F168" s="6" t="s">
        <v>594</v>
      </c>
      <c r="G168" s="3" t="s">
        <v>750</v>
      </c>
      <c r="H168" s="3" t="s">
        <v>751</v>
      </c>
      <c r="I168" s="3" t="s">
        <v>750</v>
      </c>
    </row>
    <row r="169" spans="1:9" ht="61.5" customHeight="1" x14ac:dyDescent="0.25">
      <c r="A169" s="3" t="str">
        <f>"ZB9354EC4A"</f>
        <v>ZB9354EC4A</v>
      </c>
      <c r="B169" s="3" t="s">
        <v>7</v>
      </c>
      <c r="C169" s="6" t="s">
        <v>752</v>
      </c>
      <c r="D169" s="3" t="s">
        <v>868</v>
      </c>
      <c r="E169" s="6" t="s">
        <v>753</v>
      </c>
      <c r="F169" s="6" t="s">
        <v>754</v>
      </c>
      <c r="G169" s="3" t="s">
        <v>214</v>
      </c>
      <c r="H169" s="3" t="s">
        <v>755</v>
      </c>
      <c r="I169" s="3" t="s">
        <v>214</v>
      </c>
    </row>
    <row r="170" spans="1:9" ht="61.5" customHeight="1" x14ac:dyDescent="0.25">
      <c r="A170" s="3" t="str">
        <f>"ZB3354ECA2"</f>
        <v>ZB3354ECA2</v>
      </c>
      <c r="B170" s="3" t="s">
        <v>7</v>
      </c>
      <c r="C170" s="6" t="s">
        <v>756</v>
      </c>
      <c r="D170" s="3" t="s">
        <v>868</v>
      </c>
      <c r="E170" s="6" t="s">
        <v>757</v>
      </c>
      <c r="F170" s="6" t="s">
        <v>175</v>
      </c>
      <c r="G170" s="3" t="s">
        <v>758</v>
      </c>
      <c r="H170" s="3" t="s">
        <v>759</v>
      </c>
      <c r="I170" s="3" t="s">
        <v>758</v>
      </c>
    </row>
    <row r="171" spans="1:9" ht="61.5" customHeight="1" x14ac:dyDescent="0.25">
      <c r="A171" s="3" t="str">
        <f>"ZC634B5F90"</f>
        <v>ZC634B5F90</v>
      </c>
      <c r="B171" s="3" t="s">
        <v>7</v>
      </c>
      <c r="C171" s="6" t="s">
        <v>187</v>
      </c>
      <c r="D171" s="3" t="s">
        <v>868</v>
      </c>
      <c r="E171" s="6"/>
      <c r="F171" s="6"/>
      <c r="G171" s="3" t="s">
        <v>65</v>
      </c>
      <c r="H171" s="3" t="s">
        <v>760</v>
      </c>
      <c r="I171" s="3"/>
    </row>
    <row r="172" spans="1:9" ht="71.25" customHeight="1" x14ac:dyDescent="0.25">
      <c r="A172" s="3" t="str">
        <f>"Z33354E887"</f>
        <v>Z33354E887</v>
      </c>
      <c r="B172" s="3" t="s">
        <v>7</v>
      </c>
      <c r="C172" s="6" t="s">
        <v>761</v>
      </c>
      <c r="D172" s="3" t="s">
        <v>868</v>
      </c>
      <c r="E172" s="6" t="s">
        <v>120</v>
      </c>
      <c r="F172" s="6" t="s">
        <v>121</v>
      </c>
      <c r="G172" s="3" t="s">
        <v>762</v>
      </c>
      <c r="H172" s="3" t="s">
        <v>763</v>
      </c>
      <c r="I172" s="3" t="s">
        <v>762</v>
      </c>
    </row>
    <row r="173" spans="1:9" ht="63.75" customHeight="1" x14ac:dyDescent="0.25">
      <c r="A173" s="3" t="str">
        <f>"ZD4354E8C8"</f>
        <v>ZD4354E8C8</v>
      </c>
      <c r="B173" s="3" t="s">
        <v>7</v>
      </c>
      <c r="C173" s="6" t="s">
        <v>764</v>
      </c>
      <c r="D173" s="3" t="s">
        <v>868</v>
      </c>
      <c r="E173" s="6" t="s">
        <v>24</v>
      </c>
      <c r="F173" s="6" t="s">
        <v>24</v>
      </c>
      <c r="G173" s="3" t="s">
        <v>765</v>
      </c>
      <c r="H173" s="3" t="s">
        <v>766</v>
      </c>
      <c r="I173" s="3" t="s">
        <v>765</v>
      </c>
    </row>
    <row r="174" spans="1:9" ht="63.75" customHeight="1" x14ac:dyDescent="0.25">
      <c r="A174" s="3" t="str">
        <f>"ZA73540EC1"</f>
        <v>ZA73540EC1</v>
      </c>
      <c r="B174" s="3" t="s">
        <v>7</v>
      </c>
      <c r="C174" s="6" t="s">
        <v>767</v>
      </c>
      <c r="D174" s="3" t="s">
        <v>868</v>
      </c>
      <c r="E174" s="6" t="s">
        <v>656</v>
      </c>
      <c r="F174" s="6" t="s">
        <v>656</v>
      </c>
      <c r="G174" s="3" t="s">
        <v>768</v>
      </c>
      <c r="H174" s="3" t="s">
        <v>769</v>
      </c>
      <c r="I174" s="3" t="s">
        <v>768</v>
      </c>
    </row>
    <row r="175" spans="1:9" ht="63.75" customHeight="1" x14ac:dyDescent="0.25">
      <c r="A175" s="3" t="str">
        <f>"ZF734EA267"</f>
        <v>ZF734EA267</v>
      </c>
      <c r="B175" s="3" t="s">
        <v>7</v>
      </c>
      <c r="C175" s="6" t="s">
        <v>770</v>
      </c>
      <c r="D175" s="3" t="s">
        <v>868</v>
      </c>
      <c r="E175" s="6" t="s">
        <v>175</v>
      </c>
      <c r="F175" s="6" t="s">
        <v>175</v>
      </c>
      <c r="G175" s="3" t="s">
        <v>771</v>
      </c>
      <c r="H175" s="3" t="s">
        <v>772</v>
      </c>
      <c r="I175" s="3" t="s">
        <v>773</v>
      </c>
    </row>
    <row r="176" spans="1:9" ht="63.75" customHeight="1" x14ac:dyDescent="0.25">
      <c r="A176" s="3" t="str">
        <f>"Z4534BEE42"</f>
        <v>Z4534BEE42</v>
      </c>
      <c r="B176" s="3" t="s">
        <v>7</v>
      </c>
      <c r="C176" s="6" t="s">
        <v>774</v>
      </c>
      <c r="D176" s="3" t="s">
        <v>868</v>
      </c>
      <c r="E176" s="6" t="s">
        <v>28</v>
      </c>
      <c r="F176" s="6" t="s">
        <v>28</v>
      </c>
      <c r="G176" s="3" t="s">
        <v>58</v>
      </c>
      <c r="H176" s="3" t="s">
        <v>775</v>
      </c>
      <c r="I176" s="3" t="s">
        <v>58</v>
      </c>
    </row>
    <row r="177" spans="1:9" ht="63.75" customHeight="1" x14ac:dyDescent="0.25">
      <c r="A177" s="3" t="str">
        <f>"ZA7362A366"</f>
        <v>ZA7362A366</v>
      </c>
      <c r="B177" s="3" t="s">
        <v>7</v>
      </c>
      <c r="C177" s="6" t="s">
        <v>776</v>
      </c>
      <c r="D177" s="3" t="s">
        <v>868</v>
      </c>
      <c r="E177" s="6" t="s">
        <v>408</v>
      </c>
      <c r="F177" s="6" t="s">
        <v>408</v>
      </c>
      <c r="G177" s="3" t="s">
        <v>777</v>
      </c>
      <c r="H177" s="3" t="s">
        <v>778</v>
      </c>
      <c r="I177" s="3" t="s">
        <v>777</v>
      </c>
    </row>
    <row r="178" spans="1:9" ht="63.75" customHeight="1" x14ac:dyDescent="0.25">
      <c r="A178" s="3" t="str">
        <f>"ZF334C1B32"</f>
        <v>ZF334C1B32</v>
      </c>
      <c r="B178" s="3" t="s">
        <v>7</v>
      </c>
      <c r="C178" s="6" t="s">
        <v>779</v>
      </c>
      <c r="D178" s="3" t="s">
        <v>868</v>
      </c>
      <c r="E178" s="6" t="s">
        <v>546</v>
      </c>
      <c r="F178" s="6" t="s">
        <v>408</v>
      </c>
      <c r="G178" s="3" t="s">
        <v>780</v>
      </c>
      <c r="H178" s="3" t="s">
        <v>781</v>
      </c>
      <c r="I178" s="3" t="s">
        <v>780</v>
      </c>
    </row>
    <row r="179" spans="1:9" ht="91.5" customHeight="1" x14ac:dyDescent="0.25">
      <c r="A179" s="3" t="str">
        <f>"Z9E3499C8D"</f>
        <v>Z9E3499C8D</v>
      </c>
      <c r="B179" s="3" t="s">
        <v>7</v>
      </c>
      <c r="C179" s="6" t="s">
        <v>782</v>
      </c>
      <c r="D179" s="3" t="s">
        <v>868</v>
      </c>
      <c r="E179" s="6" t="s">
        <v>783</v>
      </c>
      <c r="F179" s="6" t="s">
        <v>784</v>
      </c>
      <c r="G179" s="3" t="s">
        <v>785</v>
      </c>
      <c r="H179" s="3" t="s">
        <v>786</v>
      </c>
      <c r="I179" s="3"/>
    </row>
    <row r="180" spans="1:9" ht="91.5" customHeight="1" x14ac:dyDescent="0.25">
      <c r="A180" s="3" t="str">
        <f>"Z983491B79"</f>
        <v>Z983491B79</v>
      </c>
      <c r="B180" s="3" t="s">
        <v>7</v>
      </c>
      <c r="C180" s="6" t="s">
        <v>787</v>
      </c>
      <c r="D180" s="3" t="s">
        <v>868</v>
      </c>
      <c r="E180" s="6" t="s">
        <v>788</v>
      </c>
      <c r="F180" s="6" t="s">
        <v>788</v>
      </c>
      <c r="G180" s="3" t="s">
        <v>789</v>
      </c>
      <c r="H180" s="3" t="s">
        <v>790</v>
      </c>
      <c r="I180" s="3" t="s">
        <v>789</v>
      </c>
    </row>
    <row r="181" spans="1:9" ht="91.5" customHeight="1" x14ac:dyDescent="0.25">
      <c r="A181" s="3" t="str">
        <f>"Z6C34B32B7"</f>
        <v>Z6C34B32B7</v>
      </c>
      <c r="B181" s="3" t="s">
        <v>7</v>
      </c>
      <c r="C181" s="6" t="s">
        <v>791</v>
      </c>
      <c r="D181" s="3" t="s">
        <v>868</v>
      </c>
      <c r="E181" s="6" t="s">
        <v>792</v>
      </c>
      <c r="F181" s="6" t="s">
        <v>175</v>
      </c>
      <c r="G181" s="3" t="s">
        <v>793</v>
      </c>
      <c r="H181" s="3" t="s">
        <v>794</v>
      </c>
      <c r="I181" s="3" t="s">
        <v>793</v>
      </c>
    </row>
    <row r="182" spans="1:9" ht="91.5" customHeight="1" x14ac:dyDescent="0.25">
      <c r="A182" s="3" t="str">
        <f>"ZE23470E47"</f>
        <v>ZE23470E47</v>
      </c>
      <c r="B182" s="3" t="s">
        <v>7</v>
      </c>
      <c r="C182" s="6" t="s">
        <v>795</v>
      </c>
      <c r="D182" s="3" t="s">
        <v>868</v>
      </c>
      <c r="E182" s="6" t="s">
        <v>796</v>
      </c>
      <c r="F182" s="6" t="s">
        <v>796</v>
      </c>
      <c r="G182" s="3" t="s">
        <v>797</v>
      </c>
      <c r="H182" s="3" t="s">
        <v>798</v>
      </c>
      <c r="I182" s="3" t="s">
        <v>799</v>
      </c>
    </row>
    <row r="183" spans="1:9" ht="91.5" customHeight="1" x14ac:dyDescent="0.25">
      <c r="A183" s="3" t="str">
        <f>"Z0334B32D9"</f>
        <v>Z0334B32D9</v>
      </c>
      <c r="B183" s="3" t="s">
        <v>7</v>
      </c>
      <c r="C183" s="6" t="s">
        <v>800</v>
      </c>
      <c r="D183" s="3" t="s">
        <v>868</v>
      </c>
      <c r="E183" s="6" t="s">
        <v>257</v>
      </c>
      <c r="F183" s="6" t="s">
        <v>257</v>
      </c>
      <c r="G183" s="3" t="s">
        <v>801</v>
      </c>
      <c r="H183" s="3" t="s">
        <v>798</v>
      </c>
      <c r="I183" s="3" t="s">
        <v>801</v>
      </c>
    </row>
    <row r="184" spans="1:9" ht="91.5" customHeight="1" x14ac:dyDescent="0.25">
      <c r="A184" s="3" t="str">
        <f>"901903464D"</f>
        <v>901903464D</v>
      </c>
      <c r="B184" s="3" t="s">
        <v>7</v>
      </c>
      <c r="C184" s="6" t="s">
        <v>802</v>
      </c>
      <c r="D184" s="3" t="s">
        <v>868</v>
      </c>
      <c r="E184" s="6" t="s">
        <v>803</v>
      </c>
      <c r="F184" s="6" t="s">
        <v>803</v>
      </c>
      <c r="G184" s="3" t="s">
        <v>162</v>
      </c>
      <c r="H184" s="3" t="s">
        <v>804</v>
      </c>
      <c r="I184" s="3"/>
    </row>
    <row r="185" spans="1:9" ht="91.5" customHeight="1" x14ac:dyDescent="0.25">
      <c r="A185" s="3" t="str">
        <f>"ZA63484B77"</f>
        <v>ZA63484B77</v>
      </c>
      <c r="B185" s="3" t="s">
        <v>7</v>
      </c>
      <c r="C185" s="6" t="s">
        <v>805</v>
      </c>
      <c r="D185" s="3" t="s">
        <v>869</v>
      </c>
      <c r="E185" s="6" t="s">
        <v>806</v>
      </c>
      <c r="F185" s="6" t="s">
        <v>806</v>
      </c>
      <c r="G185" s="3" t="s">
        <v>807</v>
      </c>
      <c r="H185" s="3" t="s">
        <v>808</v>
      </c>
      <c r="I185" s="3" t="s">
        <v>809</v>
      </c>
    </row>
    <row r="186" spans="1:9" ht="91.5" customHeight="1" x14ac:dyDescent="0.25">
      <c r="A186" s="3" t="str">
        <f>"902003612F"</f>
        <v>902003612F</v>
      </c>
      <c r="B186" s="3" t="s">
        <v>7</v>
      </c>
      <c r="C186" s="6" t="s">
        <v>810</v>
      </c>
      <c r="D186" s="3" t="s">
        <v>868</v>
      </c>
      <c r="E186" s="6" t="s">
        <v>811</v>
      </c>
      <c r="F186" s="6" t="s">
        <v>811</v>
      </c>
      <c r="G186" s="3" t="s">
        <v>10</v>
      </c>
      <c r="H186" s="3" t="s">
        <v>812</v>
      </c>
      <c r="I186" s="3" t="s">
        <v>813</v>
      </c>
    </row>
    <row r="187" spans="1:9" ht="91.5" customHeight="1" x14ac:dyDescent="0.25">
      <c r="A187" s="3" t="str">
        <f>"Z7034A5926"</f>
        <v>Z7034A5926</v>
      </c>
      <c r="B187" s="3" t="s">
        <v>7</v>
      </c>
      <c r="C187" s="6" t="s">
        <v>66</v>
      </c>
      <c r="D187" s="3" t="s">
        <v>868</v>
      </c>
      <c r="E187" s="6" t="s">
        <v>67</v>
      </c>
      <c r="F187" s="6" t="s">
        <v>67</v>
      </c>
      <c r="G187" s="3" t="s">
        <v>68</v>
      </c>
      <c r="H187" s="3" t="s">
        <v>69</v>
      </c>
      <c r="I187" s="3" t="s">
        <v>68</v>
      </c>
    </row>
    <row r="188" spans="1:9" ht="91.5" customHeight="1" x14ac:dyDescent="0.25">
      <c r="A188" s="3" t="str">
        <f>"90427709DD"</f>
        <v>90427709DD</v>
      </c>
      <c r="B188" s="3" t="s">
        <v>12</v>
      </c>
      <c r="C188" s="6" t="s">
        <v>70</v>
      </c>
      <c r="D188" s="3" t="s">
        <v>871</v>
      </c>
      <c r="E188" s="6" t="s">
        <v>71</v>
      </c>
      <c r="F188" s="6" t="s">
        <v>71</v>
      </c>
      <c r="G188" s="3" t="s">
        <v>72</v>
      </c>
      <c r="H188" s="3" t="s">
        <v>73</v>
      </c>
      <c r="I188" s="3" t="s">
        <v>814</v>
      </c>
    </row>
    <row r="189" spans="1:9" ht="91.5" customHeight="1" x14ac:dyDescent="0.25">
      <c r="A189" s="3" t="str">
        <f>"9019767332"</f>
        <v>9019767332</v>
      </c>
      <c r="B189" s="3" t="s">
        <v>12</v>
      </c>
      <c r="C189" s="6" t="s">
        <v>74</v>
      </c>
      <c r="D189" s="3" t="s">
        <v>868</v>
      </c>
      <c r="E189" s="6" t="s">
        <v>75</v>
      </c>
      <c r="F189" s="6" t="s">
        <v>75</v>
      </c>
      <c r="G189" s="3" t="s">
        <v>76</v>
      </c>
      <c r="H189" s="3" t="s">
        <v>77</v>
      </c>
      <c r="I189" s="3" t="s">
        <v>815</v>
      </c>
    </row>
    <row r="190" spans="1:9" ht="91.5" customHeight="1" x14ac:dyDescent="0.25">
      <c r="A190" s="3" t="str">
        <f>"ZD234F1FBC"</f>
        <v>ZD234F1FBC</v>
      </c>
      <c r="B190" s="3" t="s">
        <v>12</v>
      </c>
      <c r="C190" s="6" t="s">
        <v>78</v>
      </c>
      <c r="D190" s="3" t="s">
        <v>868</v>
      </c>
      <c r="E190" s="6" t="s">
        <v>79</v>
      </c>
      <c r="F190" s="6" t="s">
        <v>79</v>
      </c>
      <c r="G190" s="3" t="s">
        <v>80</v>
      </c>
      <c r="H190" s="3" t="s">
        <v>81</v>
      </c>
      <c r="I190" s="3" t="s">
        <v>47</v>
      </c>
    </row>
    <row r="191" spans="1:9" ht="91.5" customHeight="1" x14ac:dyDescent="0.25">
      <c r="A191" s="3" t="str">
        <f>"ZAF346FC9C"</f>
        <v>ZAF346FC9C</v>
      </c>
      <c r="B191" s="3" t="s">
        <v>7</v>
      </c>
      <c r="C191" s="6" t="s">
        <v>82</v>
      </c>
      <c r="D191" s="3" t="s">
        <v>868</v>
      </c>
      <c r="E191" s="6" t="s">
        <v>83</v>
      </c>
      <c r="F191" s="6" t="s">
        <v>83</v>
      </c>
      <c r="G191" s="3" t="s">
        <v>84</v>
      </c>
      <c r="H191" s="3" t="s">
        <v>816</v>
      </c>
      <c r="I191" s="3" t="s">
        <v>84</v>
      </c>
    </row>
    <row r="192" spans="1:9" ht="91.5" customHeight="1" x14ac:dyDescent="0.25">
      <c r="A192" s="3" t="str">
        <f>"8924234EDB"</f>
        <v>8924234EDB</v>
      </c>
      <c r="B192" s="3" t="s">
        <v>7</v>
      </c>
      <c r="C192" s="6" t="s">
        <v>85</v>
      </c>
      <c r="D192" s="3" t="s">
        <v>867</v>
      </c>
      <c r="E192" s="6" t="s">
        <v>86</v>
      </c>
      <c r="F192" s="6" t="s">
        <v>87</v>
      </c>
      <c r="G192" s="3" t="s">
        <v>88</v>
      </c>
      <c r="H192" s="3" t="s">
        <v>89</v>
      </c>
      <c r="I192" s="3" t="s">
        <v>817</v>
      </c>
    </row>
    <row r="193" spans="1:9" ht="91.5" customHeight="1" x14ac:dyDescent="0.25">
      <c r="A193" s="3" t="str">
        <f>"Z3834F159A"</f>
        <v>Z3834F159A</v>
      </c>
      <c r="B193" s="3" t="s">
        <v>12</v>
      </c>
      <c r="C193" s="6" t="s">
        <v>93</v>
      </c>
      <c r="D193" s="3" t="s">
        <v>868</v>
      </c>
      <c r="E193" s="6" t="s">
        <v>14</v>
      </c>
      <c r="F193" s="6" t="s">
        <v>14</v>
      </c>
      <c r="G193" s="3" t="s">
        <v>15</v>
      </c>
      <c r="H193" s="3" t="s">
        <v>92</v>
      </c>
      <c r="I193" s="3"/>
    </row>
    <row r="194" spans="1:9" ht="91.5" customHeight="1" x14ac:dyDescent="0.25">
      <c r="A194" s="3" t="str">
        <f>"907884216E"</f>
        <v>907884216E</v>
      </c>
      <c r="B194" s="3" t="s">
        <v>12</v>
      </c>
      <c r="C194" s="6" t="s">
        <v>90</v>
      </c>
      <c r="D194" s="3" t="s">
        <v>871</v>
      </c>
      <c r="E194" s="6" t="s">
        <v>91</v>
      </c>
      <c r="F194" s="6" t="s">
        <v>91</v>
      </c>
      <c r="G194" s="3" t="s">
        <v>818</v>
      </c>
      <c r="H194" s="3" t="s">
        <v>92</v>
      </c>
      <c r="I194" s="3" t="s">
        <v>819</v>
      </c>
    </row>
    <row r="195" spans="1:9" ht="91.5" customHeight="1" x14ac:dyDescent="0.25">
      <c r="A195" s="3" t="str">
        <f>"ZC5342CB0B"</f>
        <v>ZC5342CB0B</v>
      </c>
      <c r="B195" s="3" t="s">
        <v>7</v>
      </c>
      <c r="C195" s="6" t="s">
        <v>188</v>
      </c>
      <c r="D195" s="3" t="s">
        <v>868</v>
      </c>
      <c r="E195" s="6" t="s">
        <v>94</v>
      </c>
      <c r="F195" s="6" t="s">
        <v>95</v>
      </c>
      <c r="G195" s="3" t="s">
        <v>96</v>
      </c>
      <c r="H195" s="3" t="s">
        <v>820</v>
      </c>
      <c r="I195" s="3" t="s">
        <v>96</v>
      </c>
    </row>
    <row r="196" spans="1:9" ht="91.5" customHeight="1" x14ac:dyDescent="0.25">
      <c r="A196" s="3" t="str">
        <f>"Z6E3446DC9"</f>
        <v>Z6E3446DC9</v>
      </c>
      <c r="B196" s="3" t="s">
        <v>7</v>
      </c>
      <c r="C196" s="6" t="s">
        <v>97</v>
      </c>
      <c r="D196" s="3" t="s">
        <v>868</v>
      </c>
      <c r="E196" s="6" t="s">
        <v>67</v>
      </c>
      <c r="F196" s="6" t="s">
        <v>67</v>
      </c>
      <c r="G196" s="3" t="s">
        <v>98</v>
      </c>
      <c r="H196" s="3" t="s">
        <v>99</v>
      </c>
      <c r="I196" s="3" t="s">
        <v>98</v>
      </c>
    </row>
    <row r="197" spans="1:9" ht="91.5" customHeight="1" x14ac:dyDescent="0.25">
      <c r="A197" s="3" t="str">
        <f>"ZEB342C49E"</f>
        <v>ZEB342C49E</v>
      </c>
      <c r="B197" s="3" t="s">
        <v>7</v>
      </c>
      <c r="C197" s="6" t="s">
        <v>100</v>
      </c>
      <c r="D197" s="3" t="s">
        <v>868</v>
      </c>
      <c r="E197" s="6" t="s">
        <v>101</v>
      </c>
      <c r="F197" s="6" t="s">
        <v>102</v>
      </c>
      <c r="G197" s="3" t="s">
        <v>103</v>
      </c>
      <c r="H197" s="3" t="s">
        <v>821</v>
      </c>
      <c r="I197" s="3" t="s">
        <v>103</v>
      </c>
    </row>
    <row r="198" spans="1:9" ht="91.5" customHeight="1" x14ac:dyDescent="0.25">
      <c r="A198" s="3" t="str">
        <f>"8947109BE8"</f>
        <v>8947109BE8</v>
      </c>
      <c r="B198" s="3" t="s">
        <v>12</v>
      </c>
      <c r="C198" s="6" t="s">
        <v>104</v>
      </c>
      <c r="D198" s="3" t="s">
        <v>868</v>
      </c>
      <c r="E198" s="6" t="s">
        <v>822</v>
      </c>
      <c r="F198" s="6" t="s">
        <v>105</v>
      </c>
      <c r="G198" s="3" t="s">
        <v>106</v>
      </c>
      <c r="H198" s="3" t="s">
        <v>107</v>
      </c>
      <c r="I198" s="3" t="s">
        <v>823</v>
      </c>
    </row>
    <row r="199" spans="1:9" ht="63.75" customHeight="1" x14ac:dyDescent="0.25">
      <c r="A199" s="3" t="str">
        <f>"8948370C84"</f>
        <v>8948370C84</v>
      </c>
      <c r="B199" s="3" t="s">
        <v>7</v>
      </c>
      <c r="C199" s="6" t="s">
        <v>824</v>
      </c>
      <c r="D199" s="3" t="s">
        <v>868</v>
      </c>
      <c r="E199" s="6" t="s">
        <v>108</v>
      </c>
      <c r="F199" s="6" t="s">
        <v>109</v>
      </c>
      <c r="G199" s="3" t="s">
        <v>825</v>
      </c>
      <c r="H199" s="3" t="s">
        <v>826</v>
      </c>
      <c r="I199" s="3" t="s">
        <v>825</v>
      </c>
    </row>
    <row r="200" spans="1:9" ht="63.75" customHeight="1" x14ac:dyDescent="0.25">
      <c r="A200" s="3" t="str">
        <f>"ZC133D742C"</f>
        <v>ZC133D742C</v>
      </c>
      <c r="B200" s="3" t="s">
        <v>12</v>
      </c>
      <c r="C200" s="6" t="s">
        <v>110</v>
      </c>
      <c r="D200" s="3" t="s">
        <v>868</v>
      </c>
      <c r="E200" s="6" t="s">
        <v>91</v>
      </c>
      <c r="F200" s="6" t="s">
        <v>91</v>
      </c>
      <c r="G200" s="3" t="s">
        <v>111</v>
      </c>
      <c r="H200" s="3" t="s">
        <v>112</v>
      </c>
      <c r="I200" s="3"/>
    </row>
    <row r="201" spans="1:9" ht="63.75" customHeight="1" x14ac:dyDescent="0.25">
      <c r="A201" s="3" t="str">
        <f>"ZE033D0ACB"</f>
        <v>ZE033D0ACB</v>
      </c>
      <c r="B201" s="3" t="s">
        <v>7</v>
      </c>
      <c r="C201" s="6" t="s">
        <v>113</v>
      </c>
      <c r="D201" s="3" t="s">
        <v>868</v>
      </c>
      <c r="E201" s="6" t="s">
        <v>568</v>
      </c>
      <c r="F201" s="6" t="s">
        <v>28</v>
      </c>
      <c r="G201" s="3" t="s">
        <v>114</v>
      </c>
      <c r="H201" s="3" t="s">
        <v>115</v>
      </c>
      <c r="I201" s="3" t="s">
        <v>114</v>
      </c>
    </row>
    <row r="202" spans="1:9" ht="65.25" customHeight="1" x14ac:dyDescent="0.25">
      <c r="A202" s="3" t="str">
        <f>"ZE033C0211"</f>
        <v>ZE033C0211</v>
      </c>
      <c r="B202" s="3" t="s">
        <v>7</v>
      </c>
      <c r="C202" s="6" t="s">
        <v>116</v>
      </c>
      <c r="D202" s="3" t="s">
        <v>868</v>
      </c>
      <c r="E202" s="6" t="s">
        <v>117</v>
      </c>
      <c r="F202" s="6" t="s">
        <v>118</v>
      </c>
      <c r="G202" s="3" t="s">
        <v>119</v>
      </c>
      <c r="H202" s="3" t="s">
        <v>827</v>
      </c>
      <c r="I202" s="3" t="s">
        <v>119</v>
      </c>
    </row>
    <row r="203" spans="1:9" ht="30" x14ac:dyDescent="0.25">
      <c r="A203" s="3" t="str">
        <f>"Z3B33B6DAA"</f>
        <v>Z3B33B6DAA</v>
      </c>
      <c r="B203" s="3" t="s">
        <v>7</v>
      </c>
      <c r="C203" s="6" t="s">
        <v>122</v>
      </c>
      <c r="D203" s="3" t="s">
        <v>868</v>
      </c>
      <c r="E203" s="6" t="s">
        <v>123</v>
      </c>
      <c r="F203" s="6" t="s">
        <v>123</v>
      </c>
      <c r="G203" s="3" t="s">
        <v>124</v>
      </c>
      <c r="H203" s="3" t="s">
        <v>125</v>
      </c>
      <c r="I203" s="3" t="s">
        <v>828</v>
      </c>
    </row>
    <row r="204" spans="1:9" ht="65.25" customHeight="1" x14ac:dyDescent="0.25">
      <c r="A204" s="3" t="str">
        <f>"7808065B10"</f>
        <v>7808065B10</v>
      </c>
      <c r="B204" s="3" t="s">
        <v>7</v>
      </c>
      <c r="C204" s="6" t="s">
        <v>829</v>
      </c>
      <c r="D204" s="3" t="s">
        <v>871</v>
      </c>
      <c r="E204" s="6" t="s">
        <v>126</v>
      </c>
      <c r="F204" s="6" t="s">
        <v>126</v>
      </c>
      <c r="G204" s="3" t="s">
        <v>830</v>
      </c>
      <c r="H204" s="3" t="s">
        <v>127</v>
      </c>
      <c r="I204" s="3" t="s">
        <v>831</v>
      </c>
    </row>
    <row r="205" spans="1:9" ht="53.25" customHeight="1" x14ac:dyDescent="0.25">
      <c r="A205" s="3" t="str">
        <f>"Z81383D5AA"</f>
        <v>Z81383D5AA</v>
      </c>
      <c r="B205" s="3" t="s">
        <v>7</v>
      </c>
      <c r="C205" s="6" t="s">
        <v>832</v>
      </c>
      <c r="D205" s="3" t="s">
        <v>868</v>
      </c>
      <c r="E205" s="6" t="s">
        <v>314</v>
      </c>
      <c r="F205" s="6" t="s">
        <v>314</v>
      </c>
      <c r="G205" s="3" t="s">
        <v>833</v>
      </c>
      <c r="H205" s="3" t="s">
        <v>834</v>
      </c>
      <c r="I205" s="3"/>
    </row>
    <row r="206" spans="1:9" ht="30" x14ac:dyDescent="0.25">
      <c r="A206" s="3" t="str">
        <f>"ZC1330EC14"</f>
        <v>ZC1330EC14</v>
      </c>
      <c r="B206" s="3" t="s">
        <v>7</v>
      </c>
      <c r="C206" s="6" t="s">
        <v>128</v>
      </c>
      <c r="D206" s="3" t="s">
        <v>868</v>
      </c>
      <c r="E206" s="6" t="s">
        <v>129</v>
      </c>
      <c r="F206" s="6" t="s">
        <v>129</v>
      </c>
      <c r="G206" s="3" t="s">
        <v>130</v>
      </c>
      <c r="H206" s="3" t="s">
        <v>835</v>
      </c>
      <c r="I206" s="3" t="s">
        <v>130</v>
      </c>
    </row>
    <row r="207" spans="1:9" ht="78.75" customHeight="1" x14ac:dyDescent="0.25">
      <c r="A207" s="3" t="str">
        <f>"8686550FD0"</f>
        <v>8686550FD0</v>
      </c>
      <c r="B207" s="3" t="s">
        <v>7</v>
      </c>
      <c r="C207" s="6" t="s">
        <v>136</v>
      </c>
      <c r="D207" s="3" t="s">
        <v>867</v>
      </c>
      <c r="E207" s="6" t="s">
        <v>28</v>
      </c>
      <c r="F207" s="6" t="s">
        <v>28</v>
      </c>
      <c r="G207" s="3" t="s">
        <v>836</v>
      </c>
      <c r="H207" s="3" t="s">
        <v>137</v>
      </c>
      <c r="I207" s="3" t="s">
        <v>837</v>
      </c>
    </row>
    <row r="208" spans="1:9" ht="53.25" customHeight="1" x14ac:dyDescent="0.25">
      <c r="A208" s="3" t="str">
        <f>"883528215C"</f>
        <v>883528215C</v>
      </c>
      <c r="B208" s="3" t="s">
        <v>7</v>
      </c>
      <c r="C208" s="6" t="s">
        <v>131</v>
      </c>
      <c r="D208" s="3" t="s">
        <v>867</v>
      </c>
      <c r="E208" s="6" t="s">
        <v>132</v>
      </c>
      <c r="F208" s="6" t="s">
        <v>133</v>
      </c>
      <c r="G208" s="3" t="s">
        <v>134</v>
      </c>
      <c r="H208" s="3" t="s">
        <v>135</v>
      </c>
      <c r="I208" s="3" t="s">
        <v>134</v>
      </c>
    </row>
    <row r="209" spans="1:9" ht="81.75" customHeight="1" x14ac:dyDescent="0.25">
      <c r="A209" s="3" t="str">
        <f>"ZF632E0F3F"</f>
        <v>ZF632E0F3F</v>
      </c>
      <c r="B209" s="3" t="s">
        <v>7</v>
      </c>
      <c r="C209" s="6" t="s">
        <v>138</v>
      </c>
      <c r="D209" s="3" t="s">
        <v>868</v>
      </c>
      <c r="E209" s="6" t="s">
        <v>139</v>
      </c>
      <c r="F209" s="6" t="s">
        <v>140</v>
      </c>
      <c r="G209" s="3" t="s">
        <v>141</v>
      </c>
      <c r="H209" s="3" t="s">
        <v>142</v>
      </c>
      <c r="I209" s="3" t="s">
        <v>141</v>
      </c>
    </row>
    <row r="210" spans="1:9" ht="30" x14ac:dyDescent="0.25">
      <c r="A210" s="3" t="str">
        <f>"ZF032B0EE7"</f>
        <v>ZF032B0EE7</v>
      </c>
      <c r="B210" s="3" t="s">
        <v>7</v>
      </c>
      <c r="C210" s="6" t="s">
        <v>143</v>
      </c>
      <c r="D210" s="3" t="s">
        <v>868</v>
      </c>
      <c r="E210" s="6" t="s">
        <v>144</v>
      </c>
      <c r="F210" s="6" t="s">
        <v>144</v>
      </c>
      <c r="G210" s="3" t="s">
        <v>145</v>
      </c>
      <c r="H210" s="3" t="s">
        <v>146</v>
      </c>
      <c r="I210" s="3" t="s">
        <v>147</v>
      </c>
    </row>
    <row r="211" spans="1:9" ht="45" x14ac:dyDescent="0.25">
      <c r="A211" s="3" t="str">
        <f>"ZB532B610C"</f>
        <v>ZB532B610C</v>
      </c>
      <c r="B211" s="3" t="s">
        <v>7</v>
      </c>
      <c r="C211" s="6" t="s">
        <v>148</v>
      </c>
      <c r="D211" s="3" t="s">
        <v>868</v>
      </c>
      <c r="E211" s="6" t="s">
        <v>149</v>
      </c>
      <c r="F211" s="6" t="s">
        <v>149</v>
      </c>
      <c r="G211" s="3" t="s">
        <v>150</v>
      </c>
      <c r="H211" s="3" t="s">
        <v>151</v>
      </c>
      <c r="I211" s="3" t="s">
        <v>838</v>
      </c>
    </row>
    <row r="212" spans="1:9" x14ac:dyDescent="0.25">
      <c r="A212" s="3" t="str">
        <f>"92048946D3"</f>
        <v>92048946D3</v>
      </c>
      <c r="B212" s="3" t="s">
        <v>7</v>
      </c>
      <c r="C212" s="6" t="s">
        <v>839</v>
      </c>
      <c r="D212" s="3" t="s">
        <v>868</v>
      </c>
      <c r="E212" s="6" t="s">
        <v>840</v>
      </c>
      <c r="F212" s="6" t="s">
        <v>840</v>
      </c>
      <c r="G212" s="3" t="s">
        <v>841</v>
      </c>
      <c r="H212" s="3" t="s">
        <v>842</v>
      </c>
      <c r="I212" s="3"/>
    </row>
    <row r="213" spans="1:9" ht="91.5" customHeight="1" x14ac:dyDescent="0.25">
      <c r="A213" s="3" t="str">
        <f>"8636603E3F"</f>
        <v>8636603E3F</v>
      </c>
      <c r="B213" s="3" t="s">
        <v>7</v>
      </c>
      <c r="C213" s="6" t="s">
        <v>153</v>
      </c>
      <c r="D213" s="3" t="s">
        <v>868</v>
      </c>
      <c r="E213" s="6" t="s">
        <v>154</v>
      </c>
      <c r="F213" s="6" t="s">
        <v>155</v>
      </c>
      <c r="G213" s="3" t="s">
        <v>156</v>
      </c>
      <c r="H213" s="3" t="s">
        <v>157</v>
      </c>
      <c r="I213" s="3" t="s">
        <v>843</v>
      </c>
    </row>
    <row r="214" spans="1:9" ht="45" x14ac:dyDescent="0.25">
      <c r="A214" s="3" t="str">
        <f>"Z243251064"</f>
        <v>Z243251064</v>
      </c>
      <c r="B214" s="3" t="s">
        <v>7</v>
      </c>
      <c r="C214" s="6" t="s">
        <v>158</v>
      </c>
      <c r="D214" s="3" t="s">
        <v>868</v>
      </c>
      <c r="E214" s="6" t="s">
        <v>159</v>
      </c>
      <c r="F214" s="6" t="s">
        <v>160</v>
      </c>
      <c r="G214" s="3" t="s">
        <v>15</v>
      </c>
      <c r="H214" s="3" t="s">
        <v>161</v>
      </c>
      <c r="I214" s="3" t="s">
        <v>789</v>
      </c>
    </row>
    <row r="215" spans="1:9" ht="30" x14ac:dyDescent="0.25">
      <c r="A215" s="3" t="str">
        <f>"Z6B31DEE49"</f>
        <v>Z6B31DEE49</v>
      </c>
      <c r="B215" s="3" t="s">
        <v>12</v>
      </c>
      <c r="C215" s="6" t="s">
        <v>163</v>
      </c>
      <c r="D215" s="3" t="s">
        <v>868</v>
      </c>
      <c r="E215" s="6" t="s">
        <v>164</v>
      </c>
      <c r="F215" s="6" t="s">
        <v>164</v>
      </c>
      <c r="G215" s="3" t="s">
        <v>40</v>
      </c>
      <c r="H215" s="3" t="s">
        <v>844</v>
      </c>
      <c r="I215" s="3" t="s">
        <v>845</v>
      </c>
    </row>
    <row r="216" spans="1:9" ht="233.25" customHeight="1" x14ac:dyDescent="0.25">
      <c r="A216" s="3" t="str">
        <f>"83881074DF"</f>
        <v>83881074DF</v>
      </c>
      <c r="B216" s="3" t="s">
        <v>7</v>
      </c>
      <c r="C216" s="6" t="s">
        <v>165</v>
      </c>
      <c r="D216" s="3" t="s">
        <v>867</v>
      </c>
      <c r="E216" s="6" t="s">
        <v>166</v>
      </c>
      <c r="F216" s="6" t="s">
        <v>167</v>
      </c>
      <c r="G216" s="3" t="s">
        <v>168</v>
      </c>
      <c r="H216" s="3" t="s">
        <v>169</v>
      </c>
      <c r="I216" s="3" t="s">
        <v>846</v>
      </c>
    </row>
    <row r="217" spans="1:9" ht="207" customHeight="1" x14ac:dyDescent="0.25">
      <c r="A217" s="3" t="str">
        <f>"838808745E"</f>
        <v>838808745E</v>
      </c>
      <c r="B217" s="3" t="s">
        <v>7</v>
      </c>
      <c r="C217" s="6" t="s">
        <v>170</v>
      </c>
      <c r="D217" s="3" t="s">
        <v>867</v>
      </c>
      <c r="E217" s="6" t="s">
        <v>166</v>
      </c>
      <c r="F217" s="6" t="s">
        <v>167</v>
      </c>
      <c r="G217" s="3" t="s">
        <v>171</v>
      </c>
      <c r="H217" s="3" t="s">
        <v>169</v>
      </c>
      <c r="I217" s="3" t="s">
        <v>847</v>
      </c>
    </row>
    <row r="218" spans="1:9" ht="30" x14ac:dyDescent="0.25">
      <c r="A218" s="3" t="str">
        <f>"8638226998"</f>
        <v>8638226998</v>
      </c>
      <c r="B218" s="3" t="s">
        <v>7</v>
      </c>
      <c r="C218" s="6" t="s">
        <v>172</v>
      </c>
      <c r="D218" s="3" t="s">
        <v>867</v>
      </c>
      <c r="E218" s="6" t="s">
        <v>33</v>
      </c>
      <c r="F218" s="6" t="s">
        <v>33</v>
      </c>
      <c r="G218" s="3" t="s">
        <v>173</v>
      </c>
      <c r="H218" s="3" t="s">
        <v>174</v>
      </c>
      <c r="I218" s="3" t="s">
        <v>848</v>
      </c>
    </row>
    <row r="219" spans="1:9" ht="30" x14ac:dyDescent="0.25">
      <c r="A219" s="3" t="str">
        <f>"Z0230D9BA9"</f>
        <v>Z0230D9BA9</v>
      </c>
      <c r="B219" s="3" t="s">
        <v>12</v>
      </c>
      <c r="C219" s="6" t="s">
        <v>178</v>
      </c>
      <c r="D219" s="3" t="s">
        <v>868</v>
      </c>
      <c r="E219" s="6" t="s">
        <v>179</v>
      </c>
      <c r="F219" s="6" t="s">
        <v>179</v>
      </c>
      <c r="G219" s="3" t="s">
        <v>180</v>
      </c>
      <c r="H219" s="3" t="s">
        <v>181</v>
      </c>
      <c r="I219" s="3" t="s">
        <v>849</v>
      </c>
    </row>
    <row r="220" spans="1:9" x14ac:dyDescent="0.25">
      <c r="A220" s="3" t="str">
        <f>"Z522FEC551"</f>
        <v>Z522FEC551</v>
      </c>
      <c r="B220" s="3" t="s">
        <v>7</v>
      </c>
      <c r="C220" s="6" t="s">
        <v>8</v>
      </c>
      <c r="D220" s="3" t="s">
        <v>868</v>
      </c>
      <c r="E220" s="6" t="s">
        <v>9</v>
      </c>
      <c r="F220" s="6" t="s">
        <v>9</v>
      </c>
      <c r="G220" s="3" t="s">
        <v>10</v>
      </c>
      <c r="H220" s="3" t="s">
        <v>11</v>
      </c>
      <c r="I220" s="3" t="s">
        <v>850</v>
      </c>
    </row>
    <row r="221" spans="1:9" ht="260.25" customHeight="1" x14ac:dyDescent="0.25">
      <c r="A221" s="3" t="str">
        <f>"82589805E6"</f>
        <v>82589805E6</v>
      </c>
      <c r="B221" s="3" t="s">
        <v>7</v>
      </c>
      <c r="C221" s="6" t="s">
        <v>17</v>
      </c>
      <c r="D221" s="3" t="s">
        <v>867</v>
      </c>
      <c r="E221" s="6" t="s">
        <v>182</v>
      </c>
      <c r="F221" s="6" t="s">
        <v>18</v>
      </c>
      <c r="G221" s="3" t="s">
        <v>19</v>
      </c>
      <c r="H221" s="3" t="s">
        <v>20</v>
      </c>
      <c r="I221" s="3" t="s">
        <v>851</v>
      </c>
    </row>
    <row r="222" spans="1:9" ht="30" x14ac:dyDescent="0.25">
      <c r="A222" s="3" t="str">
        <f>"ZF52E6D147"</f>
        <v>ZF52E6D147</v>
      </c>
      <c r="B222" s="3" t="s">
        <v>7</v>
      </c>
      <c r="C222" s="6" t="s">
        <v>21</v>
      </c>
      <c r="D222" s="3" t="s">
        <v>868</v>
      </c>
      <c r="E222" s="6" t="s">
        <v>22</v>
      </c>
      <c r="F222" s="6" t="s">
        <v>22</v>
      </c>
      <c r="G222" s="3" t="s">
        <v>23</v>
      </c>
      <c r="H222" s="3" t="s">
        <v>852</v>
      </c>
      <c r="I222" s="3" t="s">
        <v>853</v>
      </c>
    </row>
    <row r="223" spans="1:9" ht="108" customHeight="1" x14ac:dyDescent="0.25">
      <c r="A223" s="3" t="str">
        <f>"Z1A2CF1422"</f>
        <v>Z1A2CF1422</v>
      </c>
      <c r="B223" s="3" t="s">
        <v>7</v>
      </c>
      <c r="C223" s="6" t="s">
        <v>25</v>
      </c>
      <c r="D223" s="3" t="s">
        <v>868</v>
      </c>
      <c r="E223" s="6" t="s">
        <v>854</v>
      </c>
      <c r="F223" s="6" t="s">
        <v>26</v>
      </c>
      <c r="G223" s="3" t="s">
        <v>27</v>
      </c>
      <c r="H223" s="3" t="s">
        <v>855</v>
      </c>
      <c r="I223" s="3"/>
    </row>
    <row r="224" spans="1:9" ht="64.5" customHeight="1" x14ac:dyDescent="0.25">
      <c r="A224" s="3" t="str">
        <f>"Z5D2D79C0C"</f>
        <v>Z5D2D79C0C</v>
      </c>
      <c r="B224" s="3" t="s">
        <v>7</v>
      </c>
      <c r="C224" s="6" t="s">
        <v>29</v>
      </c>
      <c r="D224" s="3" t="s">
        <v>868</v>
      </c>
      <c r="E224" s="6" t="s">
        <v>30</v>
      </c>
      <c r="F224" s="6" t="s">
        <v>30</v>
      </c>
      <c r="G224" s="3" t="s">
        <v>31</v>
      </c>
      <c r="H224" s="3" t="s">
        <v>856</v>
      </c>
      <c r="I224" s="3"/>
    </row>
    <row r="225" spans="1:9" ht="64.5" customHeight="1" x14ac:dyDescent="0.25">
      <c r="A225" s="3" t="str">
        <f>"Z532D83349"</f>
        <v>Z532D83349</v>
      </c>
      <c r="B225" s="3" t="s">
        <v>12</v>
      </c>
      <c r="C225" s="6" t="s">
        <v>32</v>
      </c>
      <c r="D225" s="3" t="s">
        <v>868</v>
      </c>
      <c r="E225" s="6" t="s">
        <v>33</v>
      </c>
      <c r="F225" s="6" t="s">
        <v>33</v>
      </c>
      <c r="G225" s="3" t="s">
        <v>34</v>
      </c>
      <c r="H225" s="3" t="s">
        <v>857</v>
      </c>
      <c r="I225" s="3" t="s">
        <v>183</v>
      </c>
    </row>
    <row r="226" spans="1:9" ht="64.5" customHeight="1" x14ac:dyDescent="0.25">
      <c r="A226" s="3" t="str">
        <f>"Z972D4CB59"</f>
        <v>Z972D4CB59</v>
      </c>
      <c r="B226" s="3" t="s">
        <v>7</v>
      </c>
      <c r="C226" s="6" t="s">
        <v>35</v>
      </c>
      <c r="D226" s="3" t="s">
        <v>868</v>
      </c>
      <c r="E226" s="6" t="s">
        <v>858</v>
      </c>
      <c r="F226" s="6" t="s">
        <v>36</v>
      </c>
      <c r="G226" s="3" t="s">
        <v>37</v>
      </c>
      <c r="H226" s="3" t="s">
        <v>38</v>
      </c>
      <c r="I226" s="3" t="s">
        <v>859</v>
      </c>
    </row>
    <row r="227" spans="1:9" ht="64.5" customHeight="1" x14ac:dyDescent="0.25">
      <c r="A227" s="3" t="str">
        <f>"811323989E"</f>
        <v>811323989E</v>
      </c>
      <c r="B227" s="3" t="s">
        <v>12</v>
      </c>
      <c r="C227" s="6" t="s">
        <v>41</v>
      </c>
      <c r="D227" s="3" t="s">
        <v>867</v>
      </c>
      <c r="E227" s="6" t="s">
        <v>42</v>
      </c>
      <c r="F227" s="6" t="s">
        <v>42</v>
      </c>
      <c r="G227" s="3" t="s">
        <v>43</v>
      </c>
      <c r="H227" s="3" t="s">
        <v>44</v>
      </c>
      <c r="I227" s="3" t="s">
        <v>43</v>
      </c>
    </row>
    <row r="228" spans="1:9" ht="64.5" customHeight="1" x14ac:dyDescent="0.25">
      <c r="A228" s="3" t="str">
        <f>"81110309B1"</f>
        <v>81110309B1</v>
      </c>
      <c r="B228" s="3" t="s">
        <v>12</v>
      </c>
      <c r="C228" s="6" t="s">
        <v>45</v>
      </c>
      <c r="D228" s="3" t="s">
        <v>867</v>
      </c>
      <c r="E228" s="6" t="s">
        <v>42</v>
      </c>
      <c r="F228" s="6" t="s">
        <v>42</v>
      </c>
      <c r="G228" s="3" t="s">
        <v>46</v>
      </c>
      <c r="H228" s="3" t="s">
        <v>44</v>
      </c>
      <c r="I228" s="3" t="s">
        <v>46</v>
      </c>
    </row>
    <row r="229" spans="1:9" ht="64.5" customHeight="1" x14ac:dyDescent="0.25">
      <c r="A229" s="3" t="str">
        <f>"Z612A88C25"</f>
        <v>Z612A88C25</v>
      </c>
      <c r="B229" s="3" t="s">
        <v>12</v>
      </c>
      <c r="C229" s="6" t="s">
        <v>48</v>
      </c>
      <c r="D229" s="3" t="s">
        <v>868</v>
      </c>
      <c r="E229" s="6" t="s">
        <v>49</v>
      </c>
      <c r="F229" s="6" t="s">
        <v>49</v>
      </c>
      <c r="G229" s="3" t="s">
        <v>15</v>
      </c>
      <c r="H229" s="3" t="s">
        <v>50</v>
      </c>
      <c r="I229" s="3" t="s">
        <v>509</v>
      </c>
    </row>
    <row r="230" spans="1:9" ht="64.5" customHeight="1" x14ac:dyDescent="0.25">
      <c r="A230" s="3" t="str">
        <f>"ZB82A82036"</f>
        <v>ZB82A82036</v>
      </c>
      <c r="B230" s="3" t="s">
        <v>12</v>
      </c>
      <c r="C230" s="6" t="s">
        <v>184</v>
      </c>
      <c r="D230" s="3" t="s">
        <v>868</v>
      </c>
      <c r="E230" s="6" t="s">
        <v>51</v>
      </c>
      <c r="F230" s="6" t="s">
        <v>51</v>
      </c>
      <c r="G230" s="3" t="s">
        <v>34</v>
      </c>
      <c r="H230" s="3" t="s">
        <v>185</v>
      </c>
      <c r="I230" s="3" t="s">
        <v>860</v>
      </c>
    </row>
    <row r="231" spans="1:9" ht="64.5" customHeight="1" x14ac:dyDescent="0.25">
      <c r="A231" s="3" t="str">
        <f>"Z272A54004"</f>
        <v>Z272A54004</v>
      </c>
      <c r="B231" s="3" t="s">
        <v>7</v>
      </c>
      <c r="C231" s="6" t="s">
        <v>52</v>
      </c>
      <c r="D231" s="3" t="s">
        <v>868</v>
      </c>
      <c r="E231" s="6" t="s">
        <v>314</v>
      </c>
      <c r="F231" s="6" t="s">
        <v>314</v>
      </c>
      <c r="G231" s="3" t="s">
        <v>53</v>
      </c>
      <c r="H231" s="3" t="s">
        <v>54</v>
      </c>
      <c r="I231" s="3" t="s">
        <v>861</v>
      </c>
    </row>
    <row r="232" spans="1:9" ht="64.5" customHeight="1" x14ac:dyDescent="0.25">
      <c r="A232" s="3" t="str">
        <f>"ZB52A1831D"</f>
        <v>ZB52A1831D</v>
      </c>
      <c r="B232" s="3" t="s">
        <v>12</v>
      </c>
      <c r="C232" s="6" t="s">
        <v>55</v>
      </c>
      <c r="D232" s="3" t="s">
        <v>868</v>
      </c>
      <c r="E232" s="6" t="s">
        <v>56</v>
      </c>
      <c r="F232" s="6" t="s">
        <v>56</v>
      </c>
      <c r="G232" s="3" t="s">
        <v>39</v>
      </c>
      <c r="H232" s="3" t="s">
        <v>57</v>
      </c>
      <c r="I232" s="3" t="s">
        <v>39</v>
      </c>
    </row>
    <row r="233" spans="1:9" ht="64.5" customHeight="1" x14ac:dyDescent="0.25">
      <c r="A233" s="3" t="str">
        <f>"7722828745"</f>
        <v>7722828745</v>
      </c>
      <c r="B233" s="3" t="s">
        <v>7</v>
      </c>
      <c r="C233" s="6" t="s">
        <v>862</v>
      </c>
      <c r="D233" s="3" t="s">
        <v>868</v>
      </c>
      <c r="E233" s="6" t="s">
        <v>218</v>
      </c>
      <c r="F233" s="6" t="s">
        <v>218</v>
      </c>
      <c r="G233" s="3" t="s">
        <v>863</v>
      </c>
      <c r="H233" s="3" t="s">
        <v>864</v>
      </c>
      <c r="I233" s="3" t="s">
        <v>863</v>
      </c>
    </row>
    <row r="234" spans="1:9" ht="64.5" customHeight="1" x14ac:dyDescent="0.25">
      <c r="A234" s="3" t="str">
        <f>"Z2427F40F5"</f>
        <v>Z2427F40F5</v>
      </c>
      <c r="B234" s="3" t="s">
        <v>12</v>
      </c>
      <c r="C234" s="6" t="s">
        <v>59</v>
      </c>
      <c r="D234" s="3" t="s">
        <v>868</v>
      </c>
      <c r="E234" s="6" t="s">
        <v>865</v>
      </c>
      <c r="F234" s="6" t="s">
        <v>60</v>
      </c>
      <c r="G234" s="3" t="s">
        <v>61</v>
      </c>
      <c r="H234" s="3" t="s">
        <v>866</v>
      </c>
      <c r="I234" s="3" t="s">
        <v>162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Alberto Rainis</cp:lastModifiedBy>
  <dcterms:created xsi:type="dcterms:W3CDTF">2023-06-08T13:08:36Z</dcterms:created>
  <dcterms:modified xsi:type="dcterms:W3CDTF">2023-06-14T07:48:41Z</dcterms:modified>
</cp:coreProperties>
</file>