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gale\ANTICORRUZIONE E TRASPARENZA\2023\PUBBLICAZIONI SITO 2023\"/>
    </mc:Choice>
  </mc:AlternateContent>
  <xr:revisionPtr revIDLastSave="0" documentId="13_ncr:1_{5C53933C-3214-4166-AD54-CD40532C34E6}" xr6:coauthVersionLast="47" xr6:coauthVersionMax="47" xr10:uidLastSave="{00000000-0000-0000-0000-000000000000}"/>
  <bookViews>
    <workbookView xWindow="-120" yWindow="-120" windowWidth="29040" windowHeight="15720" xr2:uid="{E566D453-2466-4CCC-935B-3A9C979DC12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3" i="1" l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<sst xmlns="http://schemas.openxmlformats.org/spreadsheetml/2006/main" count="678" uniqueCount="396">
  <si>
    <t>CIG</t>
  </si>
  <si>
    <t>Oggetto</t>
  </si>
  <si>
    <t>Scelta del contraente</t>
  </si>
  <si>
    <t>Importo di aggiudicazione</t>
  </si>
  <si>
    <t>Importo somme liquidate</t>
  </si>
  <si>
    <t>data inizio-data ultimazione</t>
  </si>
  <si>
    <t>Codice fisc. - Elenco operatori invitati</t>
  </si>
  <si>
    <t>02345670307-Ferrovia Udine-Cividale</t>
  </si>
  <si>
    <t>manutenzione evolutiva dei manuali di mestiere delle imprese ferroviarie</t>
  </si>
  <si>
    <t>23-AFFIDAMENTO DIRETTO</t>
  </si>
  <si>
    <t>04010730234-TRAINING SRL</t>
  </si>
  <si>
    <t>26400.0</t>
  </si>
  <si>
    <t>inizio 01/01/2021, ultimazione 31/12/2023</t>
  </si>
  <si>
    <t>02345670307-SocietÃ  Ferrovie Udine Cividale s.r.l.</t>
  </si>
  <si>
    <t xml:space="preserve">PROROGA DEI SERVIZI DI INGEGNERIA DELLA MANUTENZIONE E DI PRESA IN CARICO DELLE FUNZIONI 2 E 3 DI SRM DELLA FLOTTA IN USO ALLA SOCIETA' FERROVIE UDINE CIVIDALE S.R.L. </t>
  </si>
  <si>
    <t>02892571205-MA.FER srl</t>
  </si>
  <si>
    <t>9000.0</t>
  </si>
  <si>
    <t>inizio 01/01/2021, ultimazione 31/01/2021</t>
  </si>
  <si>
    <t>Servizio di autocorse in rinforzo ai treni della SocietÃ  Ferrovie Udine Cividale sulla "linea Udine-Cividale"</t>
  </si>
  <si>
    <t>01420610931-ALIBUS INTERNATIONAL SRL</t>
  </si>
  <si>
    <t>74999.0</t>
  </si>
  <si>
    <t>servizio tracce orarie merci - anno 2020-2021</t>
  </si>
  <si>
    <t>01585570581-Rete Ferroviaria Italiana s.p.a.</t>
  </si>
  <si>
    <t>6000.0</t>
  </si>
  <si>
    <t>inizio 13/12/2020, ultimazione 11/12/2021</t>
  </si>
  <si>
    <t>Servizio relativo all'utilizzo delle tracce orarie funzionali all'effettuazione di treni per traffico passeggeri a committenza pubblica (progetto MICOTRA) e dei servizi di cui al capitolo 5 del PIR - utenze GSMR</t>
  </si>
  <si>
    <t>26-AFFIDAMENTO DIRETTO IN ADESIONE AD ACCORDO QUADRO/CONVENZIONE</t>
  </si>
  <si>
    <t>600000.0</t>
  </si>
  <si>
    <t>INDIVIDUAZIONE DEL RESPONSABILE ESTERNO DEL SERVIZIO DI PREVENZIONE E PROTEZIONE AI SENSI DEL D.LGS. 81/2008 E AFFIDAMENTO DEL SERVIZIO DI GESTIONE DI TUTTI GLI INCOMBENTI NECESSARI ALLACQUISIZIONE E SUCCESSIVO MANTENIMENTO IN CAPO A FUC DELLE CERTIFICAZIONI ISO 14001 E OHSAS 18001</t>
  </si>
  <si>
    <t>04-PROCEDURA NEGOZIATA SENZA PREVIA PUBBLICAZIONE</t>
  </si>
  <si>
    <t>BRNCRS73H09L483C-STUDIO BRUNETTA</t>
  </si>
  <si>
    <t>139200.0</t>
  </si>
  <si>
    <t>inizio 01/12/2020, ultimazione 30/11/2024</t>
  </si>
  <si>
    <t>Proroga incarico per lo svolgimento del servizio di elaborazione contabile, consulenza ed assistenza amministrativa e fiscale</t>
  </si>
  <si>
    <t>BRNSLV70T57L483M-Silvia Brini</t>
  </si>
  <si>
    <t>7000.0</t>
  </si>
  <si>
    <t>DNGRRT66T63L483G-Roberta Donaggio</t>
  </si>
  <si>
    <t>11000.0</t>
  </si>
  <si>
    <t xml:space="preserve">Convenzione per l'applicazione di uno sconto per l'acquisto di capi di abbigliamento di qualitÃ  e per l'emissione di buoni di acquisto nominativi a favore del personale della SocietÃ  Ferrovie Udine Cividale s.r.l. </t>
  </si>
  <si>
    <t>02367870306-arteni spa</t>
  </si>
  <si>
    <t>9088.52</t>
  </si>
  <si>
    <t>inizio 24/09/2020, ultimazione 23/09/2023</t>
  </si>
  <si>
    <t>2019.67</t>
  </si>
  <si>
    <t xml:space="preserve">servizio di autocorse sostitutive di treni soppressi della SocietÃ  Ferrovie Udine Cividale sulla linea "Udine - Cividale"    </t>
  </si>
  <si>
    <t>149000.0</t>
  </si>
  <si>
    <t>02510810308-E.L. di Beltrame Loris S.a.s.</t>
  </si>
  <si>
    <t>Servizio di controllo della vegetazione, comprendente servizio di diserbo chimico della linea ferroviaria Udine-Cividale e relative pertinenze ed eventuali prestazioni accessorie di taglio alberi e falciatura erbe</t>
  </si>
  <si>
    <t>02533620270-VENETA21 S.R.L.</t>
  </si>
  <si>
    <t>25442.62</t>
  </si>
  <si>
    <t>02083270302-S.I.E.L. di Pellizzari Gianluca e Iuri Denis Snc</t>
  </si>
  <si>
    <t>Progettazione (fattibilitÃ  tecnico economica, definitiva ed esecutiva) degli interventi di manutenzione straordinaria e risanamento conservativo dei ponti Roggia Cividina, Malina e Malina Matta.</t>
  </si>
  <si>
    <t>00806630323-Mercitalia Shunting &amp; Terminal</t>
  </si>
  <si>
    <t>38170.83</t>
  </si>
  <si>
    <t>02583570300-GEOMOK SRL</t>
  </si>
  <si>
    <t>servizio di assunzione di responsabilitÃ  e fornitura delle figure di istruttore ferroviario relativamente a preparazione dei treni - accompagnamento dei treni - condotta dei treni e manutenzione dei veicoli</t>
  </si>
  <si>
    <t>CH50140156394-SerForm Sagl</t>
  </si>
  <si>
    <t>39900.0</t>
  </si>
  <si>
    <t>inizio 01/07/2020</t>
  </si>
  <si>
    <t>servizio di verifica e taratura degli strumenti di misura presenti presso l'impianto ferroviario ubicato a Udine in via Peschiera, 30</t>
  </si>
  <si>
    <t>03502820370-KIWA CERMET Italia S.p.A.</t>
  </si>
  <si>
    <t>7695.0</t>
  </si>
  <si>
    <t>inizio 18/06/2020, ultimazione 17/06/2023</t>
  </si>
  <si>
    <t>2420.0</t>
  </si>
  <si>
    <t>ATTIVITA' DI SANIFICAZIONE DEI TRENI CONNESSO ALLEMERGENZA COVID-19</t>
  </si>
  <si>
    <t>02387660307-SANITECNICA S.R.L.</t>
  </si>
  <si>
    <t>39600.0</t>
  </si>
  <si>
    <t>inizio 26/03/2020, ultimazione 25/02/2021</t>
  </si>
  <si>
    <t xml:space="preserve">INCARICO PER ATTIVITA' DI ASSISTENZA GIUDIZIALE VOLTA A PROPORRE OPPOSIZIONE ALL'ORDINANZA CHE HA ACCOLTO IL RICORSO DI UN EX DIPENDENTE </t>
  </si>
  <si>
    <t xml:space="preserve">BTTDRN57T57Z345G-Adriana Battistutta </t>
  </si>
  <si>
    <t>9257.75</t>
  </si>
  <si>
    <t>Richiesta di offerta per lavori edili in sala ex Telegrafo della stazione di Udine RFI</t>
  </si>
  <si>
    <t>01381390309-MAGRO &amp; C. s.r.l.</t>
  </si>
  <si>
    <t>3930.0</t>
  </si>
  <si>
    <t>3600.0</t>
  </si>
  <si>
    <t>servizio di trasporto dei dipendenti della SocietÃ  Ferrovie Udine Cividale s.r.l. dalla sede aziendale FUC (via Peschiera, 30 â€“ Udine) alla stazione Trieste C.le e viceversa</t>
  </si>
  <si>
    <t>DRGGLN63S19L483T-Dorigo Giuliano</t>
  </si>
  <si>
    <t>18620.0</t>
  </si>
  <si>
    <t>inizio 01/01/2020, ultimazione 28/02/2021</t>
  </si>
  <si>
    <t>servizio assicurazione vettoriale</t>
  </si>
  <si>
    <t>05032630963-ALLIANZ s.p.a.</t>
  </si>
  <si>
    <t>40500.0</t>
  </si>
  <si>
    <t>inizio 31/12/2019, ultimazione 31/12/2022</t>
  </si>
  <si>
    <t>servizio assicurazione corpi ferroviari</t>
  </si>
  <si>
    <t>120300.0</t>
  </si>
  <si>
    <t>05403151003-Trenitalia S.p.A.</t>
  </si>
  <si>
    <t>980.0</t>
  </si>
  <si>
    <t>inizio 23/12/2019, ultimazione 22/12/2021</t>
  </si>
  <si>
    <t>Servizio di manutenzione programmata impianti di sollevamento annuale e ispezione trimestrale funi e catene - compilazione libretto</t>
  </si>
  <si>
    <t>01524310305-Savio s.r.l.</t>
  </si>
  <si>
    <t>inizio 07/11/2019, ultimazione 06/11/2022</t>
  </si>
  <si>
    <t>01420610931-Alibus International s.r.l.</t>
  </si>
  <si>
    <t>SERVIZIO DI  CONDUZIONE E MANUTENZIONE IMPIANTI DI CLIMATIZZAZIONE ESTIVA E INVERNALE</t>
  </si>
  <si>
    <t>03604650287-Acegasapsamga servizi energetici spa</t>
  </si>
  <si>
    <t>11610.0</t>
  </si>
  <si>
    <t>inizio 24/10/2019, ultimazione 23/10/2024</t>
  </si>
  <si>
    <t>incarico per prestazione professionale "Direzione Lavori in Udine, Remanzacco, Cividale"</t>
  </si>
  <si>
    <t>CPPRRT66P12L483C-Cappellari geom. Roberto</t>
  </si>
  <si>
    <t>11500.0</t>
  </si>
  <si>
    <t>Affidamento dei servizi di consulenza ed informatici in materia di rifiuti</t>
  </si>
  <si>
    <t>02781830308-NEDA AMBIENTE FVG s.r.l.</t>
  </si>
  <si>
    <t>inizio 09/10/2019, ultimazione 08/10/2022</t>
  </si>
  <si>
    <t>300.0</t>
  </si>
  <si>
    <t>incarico per prestazioni professionali relative a: - attivitÃ  amministrative relative alla messa a norma dei container ufficio posti nellâ€™area nord della sede FUC ed ogni attivitÃ  a ciÃ² inerente; - Studio di fattibilitÃ  per la realizzazione di un impianto di lavaggio; - Cura delle pratiche amministrative/autorizzative relative alle opere da eseguirsi presso la sede FUC ed impianti ferroviari</t>
  </si>
  <si>
    <t>BRDMRA58P19L483V-geom. Mauro Braidotti</t>
  </si>
  <si>
    <t>Incarico per assistenza giudiziale. Costituzione in Giudizio avverso il ricorso RGL n. 324/2019 Tribunale di Udine</t>
  </si>
  <si>
    <t>BTTDRN57T57Z345G-Avv. Adriana Battistutta</t>
  </si>
  <si>
    <t>10542.74</t>
  </si>
  <si>
    <t>incarico servizio assistenza tecnico-amministrativa per soppressione Passaggi a Livello privati</t>
  </si>
  <si>
    <t>MLNGPP54M21H161T-geom. Giuseppe Molinaro</t>
  </si>
  <si>
    <t>inizio 31/05/2019</t>
  </si>
  <si>
    <t>servizio di noleggio di locomotive INRAIL SIEMENS MODELLI E.190.311, E.190.312, E.190.313 e E.190.314.</t>
  </si>
  <si>
    <t>01633680994-INRAIL S.p.a.</t>
  </si>
  <si>
    <t>260000.0</t>
  </si>
  <si>
    <t>inizio 16/05/2019, ultimazione 15/05/2021</t>
  </si>
  <si>
    <t>affidamento del servizio di consulenza legale per il settore dei contratti pubblici</t>
  </si>
  <si>
    <t>TSSDNL65L02F205A-DANILO TASSAN MAZZOCCO</t>
  </si>
  <si>
    <t>76000.0</t>
  </si>
  <si>
    <t>affidamento del servizio di consulenza legale</t>
  </si>
  <si>
    <t>DLGMRA81P10L483J-avv.Mauro Dolegna</t>
  </si>
  <si>
    <t>129600.0</t>
  </si>
  <si>
    <t>inizio 02/05/2019, ultimazione 01/05/2021</t>
  </si>
  <si>
    <t>incarico per indagini e prove tecnologiche sui ponti km 4+501, km 7+554, km 8+293, km 8+591 della linea Udine-Cividale allo scopo di verificarne lâ€™idoneitÃ  statica, le eventuali limitazioni e gli interventi necessari</t>
  </si>
  <si>
    <t>01288130212-4 EMME Service S.p.A.</t>
  </si>
  <si>
    <t>38900.0</t>
  </si>
  <si>
    <t>inizio 08/04/2019</t>
  </si>
  <si>
    <t>appalto dei servizi di manutenzione degli apparati tecnologici di segnalamento e sicurezza, degli interventi a chiamata in regime di reperibilitÃ  sulla linea Ferroviaria Udine Cividale, per il periodo di anni 1 (uno) rinnovabile per un ulteriore anno</t>
  </si>
  <si>
    <t>02083270302-S.I.E.L. di Pellizzari G. e Iuri D. s.n.c.</t>
  </si>
  <si>
    <t>146022.09</t>
  </si>
  <si>
    <t>inizio 26/03/2019, ultimazione 25/03/2021</t>
  </si>
  <si>
    <t>146022.12</t>
  </si>
  <si>
    <t>fornitura piattaforma telematica e-procurement</t>
  </si>
  <si>
    <t>06188330150-MAGGIOLI S.p.a.</t>
  </si>
  <si>
    <t>16020.0</t>
  </si>
  <si>
    <t>inizio 13/03/2019, ultimazione 12/03/2021</t>
  </si>
  <si>
    <t>Software SaaS Oilweb xAD per la gestione del DAA telematico e per la telematizzazione delle Accise</t>
  </si>
  <si>
    <t>09893500158-SIC s.r.l.</t>
  </si>
  <si>
    <t>4650.0</t>
  </si>
  <si>
    <t>inizio 01/01/2019, ultimazione 31/12/2021</t>
  </si>
  <si>
    <t>Codice fisc. -Aggiudicatario</t>
  </si>
  <si>
    <t>Codice fisc. - Struttura proponente</t>
  </si>
  <si>
    <t>03604650287-Acegasapsamga servizi energetici spa,01274390309-CHIURLO SRL,02510810308-E.L. di Beltrame Loris S.a.s.,02285840308-p.i. Ronutti Marco</t>
  </si>
  <si>
    <t>02285840308-p.i. Ronutti Marco</t>
  </si>
  <si>
    <t>996.6</t>
  </si>
  <si>
    <t>Servizio modifica configurazione impianto distributore gasolio a Cividale</t>
  </si>
  <si>
    <t>01274390309-CHIURLO SRL</t>
  </si>
  <si>
    <t>187.6</t>
  </si>
  <si>
    <t>inizio 30/12/2021, ultimazione 30/12/2021</t>
  </si>
  <si>
    <t>Fornitura di attrezzaggio dei carri pianale nell'ambito di interventi manutentivi, di miglioramento e di ammodernamento del materiale rotabile ferroviario della SocietÃ  Ferrovie Udine Cividale s.r.l.</t>
  </si>
  <si>
    <t>06-PROCEDURA NEGOZIATA SENZA PREVIA INDIZIONE DI GARA (SETTORI SPECIALI)</t>
  </si>
  <si>
    <t>ATU 71091757-INNOFREIGHT AUSTRIA GMBH</t>
  </si>
  <si>
    <t>692300.0</t>
  </si>
  <si>
    <t>inizio 27/12/2021, ultimazione 26/04/2022</t>
  </si>
  <si>
    <t>Software Gestionale Softrail per le attivitÃ  di Impresa Ferroviaria (comprensivo dei software SkillPlan, RailMobile, MainTrack)</t>
  </si>
  <si>
    <t>01614510335-BINARY SYSTEM</t>
  </si>
  <si>
    <t>79500.0</t>
  </si>
  <si>
    <t>inizio 22/12/2021, ultimazione 31/12/2023</t>
  </si>
  <si>
    <t>RINNOVO BIENNALE SERVIZIO DI ACCESSO AL SISTEMA NTS PER INSERIMENTO DATI ORARIO COMMERCIALE</t>
  </si>
  <si>
    <t>05403151003-Trenitalia spa</t>
  </si>
  <si>
    <t>1000.0</t>
  </si>
  <si>
    <t>inizio 22/12/2021, ultimazione 22/12/2023</t>
  </si>
  <si>
    <t>Servizi di elaborazione paghe e consulenza in materia contrattuale</t>
  </si>
  <si>
    <t>inizio 21/12/2021</t>
  </si>
  <si>
    <t>Fornitura e installazione scaldiglie casse di manovra PL3 [pk 01+946]</t>
  </si>
  <si>
    <t>inizio 16/12/2021</t>
  </si>
  <si>
    <t>Servizio di implementazione database SINFI</t>
  </si>
  <si>
    <t>03810600159-GENEGIS GI SRL</t>
  </si>
  <si>
    <t>1250.0</t>
  </si>
  <si>
    <t>servizio assicurativo rct/o periodo 14.12.2021-31.12.2023</t>
  </si>
  <si>
    <t>MGHMHL79E68L483U-Mugherli Michela,02425160302-Assifriuli Group sas di F.Persivale e L. Toninato &amp; C. Agenzia UnipolSai Assicurazioni,10548370963-LLOYD'S INSURANCE COMPANY S.A.,97091840823-milazzo &amp; milazzo assicurazioni del Dott. Andrea Fabrizio Milazzo sas</t>
  </si>
  <si>
    <t>97091840823-milazzo &amp; milazzo assicurazioni del Dott. Andrea Fabrizio Milazzo sas</t>
  </si>
  <si>
    <t>362804.19</t>
  </si>
  <si>
    <t>inizio 14/12/2021, ultimazione 31/12/2023</t>
  </si>
  <si>
    <t>185153.0</t>
  </si>
  <si>
    <t>Servizio relativo all'utilizzo delle tracce orarie funzionali all'effettuazione di treni per traffico passeggeri a committenza pubblica (progetto MICOTRA) e dei servizi di cui al capitolo 5 del PIR - utenze GSMR  (anno 2021-2022)</t>
  </si>
  <si>
    <t>01585570581-Rete Ferroviaria Italiana spa</t>
  </si>
  <si>
    <t>inizio 12/12/2021, ultimazione 10/12/2022</t>
  </si>
  <si>
    <t>servizio tracce orarie merci anno 2021-2022</t>
  </si>
  <si>
    <t>00465390581-Commel srl,01348530393-Servizi Ferroviari Integrati S.r.l. con socio unico,00859630295-FCS srl,04406630238-TECNOTEAM ITALIA,00375060175-STA-FOR S.R.L.,01412720599 -CO.ME.CEL.</t>
  </si>
  <si>
    <t>00859630295-FCS srl</t>
  </si>
  <si>
    <t>800.0</t>
  </si>
  <si>
    <t>inizio 06/12/2021</t>
  </si>
  <si>
    <t>Fornitura pistola erogazione gasolio presso impianto stazione di Cividale del Friuli</t>
  </si>
  <si>
    <t>270.0</t>
  </si>
  <si>
    <t>inizio 06/12/2021, ultimazione 08/12/2021</t>
  </si>
  <si>
    <t xml:space="preserve">FORNITURA DI N.2 RASTRELLIERE PORTA SCARPE FERMACARRO PRESSO LA SOCIETA' FERROVIE UDINE CIVIDALE SRL IN VIA PESCHIERA, 30 UDINE   </t>
  </si>
  <si>
    <t xml:space="preserve">00405120304-COSTRUZIONI MECCANICHE MINUTTI SNC,CRZGRL84H22L483W-G. &amp; C. DI CARUZZI GABRIELE,02147330308-B.L. METAL DESIGN </t>
  </si>
  <si>
    <t>00405120304-COSTRUZIONI MECCANICHE MINUTTI SNC</t>
  </si>
  <si>
    <t>400.0</t>
  </si>
  <si>
    <t>inizio 30/11/2021</t>
  </si>
  <si>
    <t>Servizio di assistenza in outsourcing dell'infrastruttura IT della SocietÃ  Ferrovie Udine Cividale</t>
  </si>
  <si>
    <t>01864500309-Nordest Servizi srl,03349070361-IFICONSULTING,02175740303-BEANTECH,02855220170-ITCORE SPA,02125890307-INFOSTAR S.R.L.</t>
  </si>
  <si>
    <t>02175740303-BEANTECH</t>
  </si>
  <si>
    <t>66000.0</t>
  </si>
  <si>
    <t>inizio 15/11/2021, ultimazione 14/10/2024</t>
  </si>
  <si>
    <t>fornitura a consumo di gasolio per autotrazione del mezzo ferroviario della SocietÃ  Ferrovie Udine Cividale s.r.l. presso il raccordo ferroviario Lisert di Monfalcone</t>
  </si>
  <si>
    <t>00165480302-3C COMPAGNIA COMMERCIO COMBUSTIBILI SAS DI MUGHERLI SRL,00165160300-VANELLO EUGENIO &amp; FIGLI SPA,00853630325-LA NAFTA SRL UNIPERSONALE,01929200267-Gruppo Distribuzione Petroli srl</t>
  </si>
  <si>
    <t>00165480302-3C COMPAGNIA COMMERCIO COMBUSTIBILI SAS DI MUGHERLI SRL</t>
  </si>
  <si>
    <t>38645.75</t>
  </si>
  <si>
    <t>inizio 12/11/2021, ultimazione 30/06/2022</t>
  </si>
  <si>
    <t xml:space="preserve">Canone annuale per convenzione GSMR piÃ¹ una tantum </t>
  </si>
  <si>
    <t>16000.0</t>
  </si>
  <si>
    <t>inizio 10/11/2021, ultimazione 09/11/2022</t>
  </si>
  <si>
    <t>Sostituzione lampade illuminazione esterna officina della SocietÃ  Ferrovie Udine Cividale Srl in via Peschiera, 30 Udine</t>
  </si>
  <si>
    <t xml:space="preserve">02083270302-S.I.E.L. di Pellizzari Gianluca e Iuri Denis Snc,02363360302-ABRAMO IMPIANTI SRL,02764200305-Ravel Power srl </t>
  </si>
  <si>
    <t>1360.0</t>
  </si>
  <si>
    <t>inizio 10/11/2021, ultimazione 18/01/2022</t>
  </si>
  <si>
    <t>Fornitura recinzione e cancello PRFV per magazzino presso la sede FUC</t>
  </si>
  <si>
    <t>00405120304-COSTRUZIONI MECCANICHE MINUTTI SNC,02212620302-FIBRE NET S.P.A.,11067150158-TICOMM &amp; PROMACO S.R.L.</t>
  </si>
  <si>
    <t>02212620302-FIBRE NET S.P.A.</t>
  </si>
  <si>
    <t>5684.47</t>
  </si>
  <si>
    <t>inizio 04/11/2021</t>
  </si>
  <si>
    <t>Esecuzione tagliando autoveicolo FIAT Panda FX448KV</t>
  </si>
  <si>
    <t>02593380302-AUTOFFICINA ZANIN SAS di Marco e Katia Zanin,TNTNLL74E27L483X-AUTOFFICINA DI TONIUTTI NELLO,00221230303-NONINO S.N.C. AUTOFFICINA DI ALESSANDRO E ANDREA</t>
  </si>
  <si>
    <t>00221230303-NONINO S.N.C. AUTOFFICINA DI ALESSANDRO E ANDREA</t>
  </si>
  <si>
    <t>165.63</t>
  </si>
  <si>
    <t>inizio 04/11/2021, ultimazione 22/11/2021</t>
  </si>
  <si>
    <t>Progettazione, computo metrico estimativo e direzione lavori per realizzazione cappotto su porzione di fabbricato ad uso uffici in via Peschiera, 30 Udine [foglio 52, mappale 1477]</t>
  </si>
  <si>
    <t>CLDMSM59M16L483U-geom. Massimo Caldana</t>
  </si>
  <si>
    <t>4729.0</t>
  </si>
  <si>
    <t>inizio 03/11/2021</t>
  </si>
  <si>
    <t>Proroga contratto servizio di manutenzione per 2 Locomotive Siemens E190 dal 30.10.2021 al 30.10.2023</t>
  </si>
  <si>
    <t>10320380966-SIEMENS MOBILITY SRL</t>
  </si>
  <si>
    <t>1000000.0</t>
  </si>
  <si>
    <t>inizio 30/10/2021, ultimazione 30/10/2023</t>
  </si>
  <si>
    <t>Produzione cartografica per autorizzazione idraulica relativa a livellamento piano ghiaie ponte Torre</t>
  </si>
  <si>
    <t>200.0</t>
  </si>
  <si>
    <t>inizio 05/10/2021, ultimazione 15/10/2021</t>
  </si>
  <si>
    <t xml:space="preserve">Tagliandi e revisioni autoveicoli FIAT Bravo EZ593KF e Ducato FC370XK </t>
  </si>
  <si>
    <t>02593380302-AUTOFFICINA ZANIN SAS di Marco e Katia Zanin</t>
  </si>
  <si>
    <t>880.46</t>
  </si>
  <si>
    <t>inizio 27/09/2021</t>
  </si>
  <si>
    <t>servizio di autocorse sostitutive di treni soppressi della SocietÃ  Ferrovie Udine Cividale sulla linea "Udine-Cividale" per il periodo dal 13.09.2021 al 11.06.2022</t>
  </si>
  <si>
    <t>00500670310-ARRIVA UDINE S.p.A.,00188590939-ATAP S.p.a.   ,00505830315-APT S.p.a. Gorizia,00977240324-Trieste Trasporti S.p.A.</t>
  </si>
  <si>
    <t>00500670310-ARRIVA UDINE S.p.A.</t>
  </si>
  <si>
    <t>156164.51</t>
  </si>
  <si>
    <t>inizio 13/09/2021, ultimazione 11/06/2022</t>
  </si>
  <si>
    <t>29374.06</t>
  </si>
  <si>
    <t>servizi di manutenzione degli apparati tecnologici di segnalamento e sicurezza, degli interventi a chiamata in regime di reperibilitÃ  sulla linea ferroviaria Udine Cividale, per il periodo di anni 1 (uno) rinnovabile per un ulteriore anno mediante proroghe semestrali</t>
  </si>
  <si>
    <t>147699.42</t>
  </si>
  <si>
    <t>inizio 13/09/2021, ultimazione 12/09/2023</t>
  </si>
  <si>
    <t>39939.38</t>
  </si>
  <si>
    <t>Rimozione materiale vegetale accumulato in corrispondenza del ponte sul torrente Torre [km 04+501]</t>
  </si>
  <si>
    <t>BVLWTR57S07Z700O-AGRIVAL DI WALTER BEVILACQUA</t>
  </si>
  <si>
    <t>2740.0</t>
  </si>
  <si>
    <t>inizio 10/09/2021, ultimazione 16/09/2021</t>
  </si>
  <si>
    <t>Ricognizione preliminare congruitÃ  catastale asset immobiliare FUC</t>
  </si>
  <si>
    <t>TSSNTN79E23L483H-TASSONE ANTONIO,BRTNDR69R04L483O-ANDREA BORTUZZO,SNCNRC81M08L483P-ENRICO SINICCO,LVOMHL70E20L483K-MICHELE OLIVO</t>
  </si>
  <si>
    <t>TSSNTN79E23L483H-TASSONE ANTONIO</t>
  </si>
  <si>
    <t>1039.5</t>
  </si>
  <si>
    <t>inizio 07/09/2021, ultimazione 07/12/2021</t>
  </si>
  <si>
    <t>Primo tagliando autoveicolo FIAT DoblÃ² 1.3 multijet 16v 95 CV E6</t>
  </si>
  <si>
    <t>02593380302-AUTOFFICINA ZANIN SAS di Marco e Katia Zanin,TNTNLL74E27L483X-AUTOFFICINA DI TONIUTTI NELLO,01389260306-OFFICINA DEL BIANCO S.R.L.</t>
  </si>
  <si>
    <t>175.62</t>
  </si>
  <si>
    <t>inizio 01/09/2021, ultimazione 29/09/2021</t>
  </si>
  <si>
    <t>AttivitÃ  di formazione e affiancamento on site e da remoto per l'utilizzo della piattaforma di e-procurement Appalti e Contratti di Maggioli.</t>
  </si>
  <si>
    <t>06188330150-Maggioli S.p.A.</t>
  </si>
  <si>
    <t>4350.0</t>
  </si>
  <si>
    <t>inizio 01/09/2021, ultimazione 30/06/2022</t>
  </si>
  <si>
    <t>1296.0</t>
  </si>
  <si>
    <t>servizio di sorveglianza sanitaria dei lavoratori della societÃ  ferrovie udine cividale s.r.l. e nomina del medico competente ai sensi del d.lgs. n. 81/2008 e s.m.i. per il biennio 2021-2023 ai sensi dellart. 36 comma 2) lettera a) del d.lgs. 50/2016 cosÃ¬ come modificato dall'art. 1 comma 2. lett. a) della legge n. 120.</t>
  </si>
  <si>
    <t>02451580308-NEW CORAM SRL</t>
  </si>
  <si>
    <t>15900.0</t>
  </si>
  <si>
    <t>inizio 28/08/2021, ultimazione 28/08/2023</t>
  </si>
  <si>
    <t>1320.37</t>
  </si>
  <si>
    <t>Fornitura gasolio presso il raccordo Lisert di Monfalcone</t>
  </si>
  <si>
    <t>01793720309-DREOSSO S.R.L.</t>
  </si>
  <si>
    <t>25000.0</t>
  </si>
  <si>
    <t>inizio 16/08/2021, ultimazione 02/11/2021</t>
  </si>
  <si>
    <t>24609.0</t>
  </si>
  <si>
    <t>Sostituzione pneumatici furgone</t>
  </si>
  <si>
    <t>02628840304-furlangomme srl</t>
  </si>
  <si>
    <t>375.44</t>
  </si>
  <si>
    <t>inizio 06/08/2021, ultimazione 06/08/2021</t>
  </si>
  <si>
    <t xml:space="preserve">fornitura di gasolio a basso tenore di zolfo, ai sensi del D.lgs. n. 152 del 03/04/2006 e s.m.i., per trazione ferroviaria a parziale esenzione di accisa Triennio 2021-2024  - consegna presso officina/deposito di Udine e Stazione di Cividale del Friuli (UD)  </t>
  </si>
  <si>
    <t>01-PROCEDURA APERTA</t>
  </si>
  <si>
    <t>01274390309-CHIURLO SRL,00165480302-3C COMPAGNIA COMMERCIO COMBUSTIBILI SAS DI MUGHERLI SRL,00605110402-Centro Petroli Baroni Srl,03969200280-BOGONI SRL</t>
  </si>
  <si>
    <t>03969200280-BOGONI SRL</t>
  </si>
  <si>
    <t>319857.48</t>
  </si>
  <si>
    <t>inizio 13/07/2021, ultimazione 31/12/2024</t>
  </si>
  <si>
    <t>24734.68</t>
  </si>
  <si>
    <t>Servizio di Data Protection Officer (DPO) e dei relativi servizi di formazione, informazione e consulenza, ai sensi del  Regolamento (UE) 679/2016 (Regolamento Generale sulla Protezione dei Dati - RGPD)</t>
  </si>
  <si>
    <t>CLNFNC86R25I904T-EKO Sicurezza di Colonnello Francesco,MBTGBR56L18I904H-GA SERVICE,10215100966-Net Patrol Italia Srl,00948610324-SYNERGICA SRL</t>
  </si>
  <si>
    <t>10215100966-Net Patrol Italia Srl</t>
  </si>
  <si>
    <t>inizio 01/07/2021, ultimazione 30/06/2024</t>
  </si>
  <si>
    <t xml:space="preserve">servizio di consulenza e brokeraggio assicurativo della SocietÃ  Ferrovie Udine Cividale s.r.l.. - C.I.G. Z033225830 </t>
  </si>
  <si>
    <t>01103160329-SEVERAL SRL</t>
  </si>
  <si>
    <t>0.0</t>
  </si>
  <si>
    <t>inizio 15/06/2021, ultimazione 31/12/2021</t>
  </si>
  <si>
    <t>Servizi professionali fiscali e tributari</t>
  </si>
  <si>
    <t>BRNSLV70T57L483M-SILVIA BRINI</t>
  </si>
  <si>
    <t>inizio 14/06/2021</t>
  </si>
  <si>
    <t>servizio di autocorse sostitutive di treni soppressi della SocietÃ  Ferrovie Udine Cividale sulla linea "Udine-Cividale" per il periodo estivo dal 13.06.2021 al 11.09.2021</t>
  </si>
  <si>
    <t>02172710309-ARRIVA UDINE S.p.A.</t>
  </si>
  <si>
    <t>37752.0</t>
  </si>
  <si>
    <t>inizio 13/06/2021, ultimazione 11/09/2021</t>
  </si>
  <si>
    <t>36670.92</t>
  </si>
  <si>
    <t>SERVIZIO DI PULIZIA DEGLI UFFICI IN DOTAZIONE ALLA SOCIETA' FERROVIE UDINE CIVIDALE S.R.L.</t>
  </si>
  <si>
    <t>02861550305-ESTERNA SERVIZI S.R.L.,03714570714-PENTAGONO SERVICE SOCIETA' COOPERATIVA,04191210402-Aurea Servizi srl,14153761003-kdm global service and sadety soc coop,00505590224-MIORELLI SERVICE S.P.A. A SOCIO UNICO,DLRFRC63C23G284X-Artco Servizi SocietÃ  Cooperativa,03131230173-PULISTAR SRL,03654920614-PARENTE SERVICE S.r.l.,03022130128-Turn Key Global Service s.r.l.,04033760820-EUROSERVICE S.R.L.,03135750135-IL FARO SOCIETA' COOPERATIVA PER AZIONI,01121590770-C.S.F. COSTRUZIONI E SERVIZI SRL,01776290262-Tre Zeta Servizi s.n.c. di Zanatta Nicola e Luca,01441910294-AURORA SRL,00368570313-SOCIETA' COOPERATIVA SERVIZI E MANUTENZIONI GENERALI - CO.SE.MA.</t>
  </si>
  <si>
    <t>00505590224-MIORELLI SERVICE S.P.A. A SOCIO UNICO</t>
  </si>
  <si>
    <t>89262.0</t>
  </si>
  <si>
    <t>inizio 01/06/2021, ultimazione 31/05/2024</t>
  </si>
  <si>
    <t>SERVIZIO DI PULIZIA DEL MATERIALE ROTABILE IN DOTAZIONE ALLA SOCIETA' FERROVIE UDINE CIVIDALE S.R.L.</t>
  </si>
  <si>
    <t>240915.6</t>
  </si>
  <si>
    <t>Assistenza legale relativa a ricorso</t>
  </si>
  <si>
    <t>10421290155-Studio Legale SZA</t>
  </si>
  <si>
    <t>13000.0</t>
  </si>
  <si>
    <t>inizio 06/05/2021, ultimazione 30/06/2021</t>
  </si>
  <si>
    <t>6145.6</t>
  </si>
  <si>
    <t>Proroga servizio di consulenza legale</t>
  </si>
  <si>
    <t>02724300302-avv.Mauro Dolegna</t>
  </si>
  <si>
    <t>36800.0</t>
  </si>
  <si>
    <t>inizio 02/05/2021, ultimazione 31/12/2021</t>
  </si>
  <si>
    <t>Stazione di Cividale. Manutenzione ordinaria porte scorrevoli automatiche Besam e sostituzione fotocellula ed eventuale aggiornamento tecnologico</t>
  </si>
  <si>
    <t>02363360302-ABRAMO IMPIANTI SRL,02665800120-Assa Abloy Entrance Systems Italy Srl,02428360305-AUTOMATICA GROUP SRL</t>
  </si>
  <si>
    <t>02665800120-Assa Abloy Entrance Systems Italy Srl</t>
  </si>
  <si>
    <t>324.89</t>
  </si>
  <si>
    <t>inizio 22/04/2021, ultimazione 22/04/2021</t>
  </si>
  <si>
    <t>servizio di valutazione delle competenze del personale con mansioni di sicurezza e definizione dei percorsi formativi</t>
  </si>
  <si>
    <t>232226.5</t>
  </si>
  <si>
    <t>inizio 01/04/2021, ultimazione 31/03/2024</t>
  </si>
  <si>
    <t>50155.0</t>
  </si>
  <si>
    <t>Fornitura cavi</t>
  </si>
  <si>
    <t>00825330285-SONEPAR ITALIA SPA</t>
  </si>
  <si>
    <t>1158.96</t>
  </si>
  <si>
    <t>inizio 26/03/2021, ultimazione 20/04/2021</t>
  </si>
  <si>
    <t>Riparazione quadro sinottico telecontrollo Cividale</t>
  </si>
  <si>
    <t>580.0</t>
  </si>
  <si>
    <t>inizio 19/03/2021, ultimazione 27/04/2021</t>
  </si>
  <si>
    <t>Servizio NCC transfer tratta Trieste (stazione ferroviaria centrale) - Udine (via Peschiera, 30) e viceversa</t>
  </si>
  <si>
    <t>PSTCLD73R51G284B-Claudia Pestrin</t>
  </si>
  <si>
    <t>20928.0</t>
  </si>
  <si>
    <t>inizio 04/03/2021, ultimazione 28/02/2022</t>
  </si>
  <si>
    <t>13344.0</t>
  </si>
  <si>
    <t>attivitÃ  di trasferimento delle competenze e del ritorno di esperienza e supporto tecnico alle funzioni di ECM 2 e 3 della SocietÃ  Ferrovie Udine Cividale</t>
  </si>
  <si>
    <t>46760.0</t>
  </si>
  <si>
    <t>inizio 01/03/2021, ultimazione 14/09/2021</t>
  </si>
  <si>
    <t>Pulizia alveo ponte torrente Torre [km 04+501]</t>
  </si>
  <si>
    <t>8890.0</t>
  </si>
  <si>
    <t>inizio 18/02/2021, ultimazione 22/03/2021</t>
  </si>
  <si>
    <t>Sostituzione valvole radiatori presso uffici Direzione FUC di Udine</t>
  </si>
  <si>
    <t>1890.0</t>
  </si>
  <si>
    <t>inizio 29/01/2021</t>
  </si>
  <si>
    <t>Controllo a ultrasuoni di 12 saldature alluminotermiche sulla linea Udine - Cividale</t>
  </si>
  <si>
    <t xml:space="preserve">03395290178-Ing. De Aloe Costruzioni s.r.l.,01008081000-RFI SpA DTP Trieste </t>
  </si>
  <si>
    <t xml:space="preserve">01008081000-RFI SpA DTP Trieste </t>
  </si>
  <si>
    <t>1011.16</t>
  </si>
  <si>
    <t>inizio 27/01/2021, ultimazione 27/01/2021</t>
  </si>
  <si>
    <t>inizio 07/01/2021, ultimazione 16/06/2021</t>
  </si>
  <si>
    <t>73820.0</t>
  </si>
  <si>
    <t>Rinnovo piattaforma telematica di e-procurement</t>
  </si>
  <si>
    <t>02066400405-Maggioli S.p.A.</t>
  </si>
  <si>
    <t>7300.0</t>
  </si>
  <si>
    <t>inizio 01/01/2021, ultimazione 31/12/2021</t>
  </si>
  <si>
    <t>8800.0</t>
  </si>
  <si>
    <t>113.0</t>
  </si>
  <si>
    <t>530000.0</t>
  </si>
  <si>
    <t>338226.78</t>
  </si>
  <si>
    <t>08384021005-ACTA Logica di Progetto,03544450244-SICURYA SRL,02739220305-STUDIO SCANO ASSOCIATO,02242161202-NIER Ingegneria,00883380321-SQS SERVIZI QUALITA' E SICUREZZA SRL,DDMGNN84B03F158W-Ing. Giovanni De Domenico,00526570395-IGEAM CONSULTING S.r.l.,00685340861-QSM S.R.L.,PDRMRA82S20A509A-STUDIO GESA,BRNCRS73H09L483C-STUDIO BRUNETTA,03014670610-IPAM SERVICE srl,01928870664-MDA SERVIZI SRL,02904890171-Studio Sanitas Srl,07692391217-EGM S.R.L.,05146710289-Exenet Srl,05635441214-S.I.S.,00957690571-Basic S.r.l.,01757120629-Slalom Consulting srl,01878180304-EUROSETTE S.r.l.,CMRVCN53M31Z110Y-Engineering &amp; Services (Ditta individuale di Ingegneria e Progettazione),01756750624-CAP&amp;G Consulting s.r.l.,03794570261-eambiente s.r.l.,03115030797-STUDIO MAZZEO SCRL</t>
  </si>
  <si>
    <t>26100.0</t>
  </si>
  <si>
    <t>inizio 01/10/2020, ultimazione 13/06/2021</t>
  </si>
  <si>
    <t>2884.62</t>
  </si>
  <si>
    <t>Proroga incarico per lo svolgimento di servizi vari relativi all'amministrazione del personale della SocietÃ  Ferrovie Udine Cividale s.r.l.</t>
  </si>
  <si>
    <t>inizio 01/10/2020, ultimazione 20/12/2021</t>
  </si>
  <si>
    <t>8981.0</t>
  </si>
  <si>
    <t>00500670310-ARRIVA UDINE S.p.A.,01024770313-TPL FVG S.c.a r.l.</t>
  </si>
  <si>
    <t>inizio 14/09/2020, ultimazione 12/06/2021</t>
  </si>
  <si>
    <t>145033.24</t>
  </si>
  <si>
    <t>02537890218-Servizi Agrari Meccanizzati Srl Suedtiroler Agrar Maschinenringservice GMBH,01810030369-Costruzioni edili Baraldini Quirino SpA,01348530393-Servizi Ferroviari Integrati S.r.l. con socio unico,02533620270-VENETA21 S.R.L.,01568270209-TECNOFER SPA</t>
  </si>
  <si>
    <t>inizio 03/08/2020, ultimazione 30/11/2023</t>
  </si>
  <si>
    <t>39740.0</t>
  </si>
  <si>
    <t>02540280969-NEMKO S.p.A. ,03502820370-KIWA CERMET Italia S.p.A.,01465450516-T.E.S.I. s.r.l.,02498930987-TRESCAL s.r.l.</t>
  </si>
  <si>
    <t>inizio 20/03/2020, ultimazione 21/04/2021</t>
  </si>
  <si>
    <t>inizio 21/02/2020, ultimazione 05/05/2021</t>
  </si>
  <si>
    <t>27000.0</t>
  </si>
  <si>
    <t>80200.0</t>
  </si>
  <si>
    <t>servizio di accesso al sistema NTS per inserimento dati dell'orario commerciale</t>
  </si>
  <si>
    <t>3500.0</t>
  </si>
  <si>
    <t>servizio di autobus sostitutivi a chiamata da utilizzarsi nei casi di sospensione/cancellazione del treno MICOTRA in ragione di eventi imprevedibili</t>
  </si>
  <si>
    <t>inizio 06/11/2019, ultimazione 05/11/2022</t>
  </si>
  <si>
    <t>1497.0</t>
  </si>
  <si>
    <t>8127.0</t>
  </si>
  <si>
    <t>00537050304-Dâ€™Orlando Engineering S.r.l.,MRSFBA63R06H816F-Moroso p.i. Fabio,DSTGNN68B05L736E-Di Stefano geom. Giovanni,CPPRRT66P12L483C-Cappellari geom. Roberto</t>
  </si>
  <si>
    <t>inizio 11/10/2019, ultimazione 11/11/2021</t>
  </si>
  <si>
    <t>2100.0</t>
  </si>
  <si>
    <t>inizio 25/07/2019, ultimazione 04/02/2021</t>
  </si>
  <si>
    <t>inizio 06/06/2019, ultimazione 21/04/2021</t>
  </si>
  <si>
    <t>10137.25</t>
  </si>
  <si>
    <t>207634.3</t>
  </si>
  <si>
    <t>CBRNDR62L04L483M-AVV. ANDREA CABRINI,RZNSRG56D05E098B-avv.Sergio Orzan,TSSDNL65L02F205A-DANILO TASSAN MAZZOCCO,GFFLCU69T27Z353O-avv. Luca Guffanti,MRNMRC65E02G482J-avv.Marco Mariani</t>
  </si>
  <si>
    <t xml:space="preserve">CDCSBN83S54C758F-avv. Sabina Cudicio,CDNNDR66M24L483U-avv. Andrea Cudini,DLGMRA81P10L483J-avv.Mauro Dolegna,NDLCLD66H29I904F-avv. Claudio Nadalin,GSPCST85R03L424J-avv. Cristiano Giovanni Gasparutti </t>
  </si>
  <si>
    <t>02869860219-GEOLAND S.r.l,02478810423-DRC S.r.l,01288130212-4 EMME Service S.p.A.</t>
  </si>
  <si>
    <t>02132990249-Piemme Impianti s.r.l.,02083270302-S.I.E.L. di Pellizzari G. e Iuri D. s.n.c.</t>
  </si>
  <si>
    <t>07189200723-Mediaconsult s.r.l.,06188330150-MAGGIOLI S.p.a.</t>
  </si>
  <si>
    <t>SERVIZIO DI REDAZIONE PRATICA INAIL CENTRALE TERMICA STAZIONE DI CIVIDALE DEL FRIULI (UD) VIA FORAMITTI CIVIDALE DEL FRIULI</t>
  </si>
  <si>
    <t>FORNITURA DI NÂ°10 STAFFE FERMACARRO FUSE CONFORME A DIS. 26985 CAT FS 050/12 ALL' IMPRESA FERROVIARIA DELLA SOCIETA' FERROVIE UDINE CIVIDALE SRL IN VIA PESCHIERA, 30 UDINE (manovre).</t>
  </si>
  <si>
    <t>Riepilogo affidamenti e contratti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</si>
</sst>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03574-9DB4-45D5-A3EA-A00AF416021E}">
  <dimension ref="A3:I93"/>
  <sheetViews>
    <sheetView tabSelected="1" zoomScale="55" zoomScaleNormal="55" workbookViewId="0">
      <selection activeCell="C2" sqref="C2"/>
    </sheetView>
  </sheetViews>
  <sheetFormatPr defaultColWidth="30.5703125" defaultRowHeight="15" x14ac:dyDescent="0.25"/>
  <cols>
    <col min="1" max="1" width="16" style="1" customWidth="1"/>
    <col min="2" max="2" width="53.42578125" style="1" customWidth="1"/>
    <col min="3" max="3" width="107.5703125" style="1" customWidth="1"/>
    <col min="4" max="4" width="47.5703125" style="1" customWidth="1"/>
    <col min="5" max="5" width="47.42578125" style="1" customWidth="1"/>
    <col min="6" max="6" width="47.5703125" style="1" customWidth="1"/>
    <col min="7" max="7" width="21.5703125" style="1" customWidth="1"/>
    <col min="8" max="8" width="43.7109375" style="1" customWidth="1"/>
    <col min="9" max="9" width="27.7109375" style="1" customWidth="1"/>
    <col min="10" max="10" width="20.42578125" style="1" customWidth="1"/>
    <col min="11" max="16384" width="30.5703125" style="1"/>
  </cols>
  <sheetData>
    <row r="3" spans="1:9" x14ac:dyDescent="0.25">
      <c r="A3" s="3" t="s">
        <v>395</v>
      </c>
    </row>
    <row r="5" spans="1:9" ht="47.25" customHeight="1" x14ac:dyDescent="0.25">
      <c r="A5" s="2" t="s">
        <v>0</v>
      </c>
      <c r="B5" s="2" t="s">
        <v>139</v>
      </c>
      <c r="C5" s="2" t="s">
        <v>1</v>
      </c>
      <c r="D5" s="2" t="s">
        <v>2</v>
      </c>
      <c r="E5" s="2" t="s">
        <v>6</v>
      </c>
      <c r="F5" s="2" t="s">
        <v>138</v>
      </c>
      <c r="G5" s="2" t="s">
        <v>3</v>
      </c>
      <c r="H5" s="2" t="s">
        <v>5</v>
      </c>
      <c r="I5" s="6" t="s">
        <v>4</v>
      </c>
    </row>
    <row r="6" spans="1:9" ht="92.25" customHeight="1" x14ac:dyDescent="0.25">
      <c r="A6" s="4" t="str">
        <f>"ZC634B5F90"</f>
        <v>ZC634B5F90</v>
      </c>
      <c r="B6" s="4" t="s">
        <v>7</v>
      </c>
      <c r="C6" s="4" t="s">
        <v>393</v>
      </c>
      <c r="D6" s="4" t="s">
        <v>9</v>
      </c>
      <c r="E6" s="4" t="s">
        <v>140</v>
      </c>
      <c r="F6" s="4" t="s">
        <v>141</v>
      </c>
      <c r="G6" s="5" t="s">
        <v>142</v>
      </c>
      <c r="H6" s="4"/>
      <c r="I6" s="5"/>
    </row>
    <row r="7" spans="1:9" ht="50.25" customHeight="1" x14ac:dyDescent="0.25">
      <c r="A7" s="4" t="str">
        <f>"Z5D2D79C0C"</f>
        <v>Z5D2D79C0C</v>
      </c>
      <c r="B7" s="4" t="s">
        <v>7</v>
      </c>
      <c r="C7" s="4" t="s">
        <v>50</v>
      </c>
      <c r="D7" s="4" t="s">
        <v>9</v>
      </c>
      <c r="E7" s="4" t="s">
        <v>51</v>
      </c>
      <c r="F7" s="4" t="s">
        <v>51</v>
      </c>
      <c r="G7" s="5" t="s">
        <v>52</v>
      </c>
      <c r="H7" s="4"/>
      <c r="I7" s="5"/>
    </row>
    <row r="8" spans="1:9" ht="50.25" customHeight="1" x14ac:dyDescent="0.25">
      <c r="A8" s="4" t="str">
        <f>"Z7034A5926"</f>
        <v>Z7034A5926</v>
      </c>
      <c r="B8" s="4" t="s">
        <v>7</v>
      </c>
      <c r="C8" s="4" t="s">
        <v>143</v>
      </c>
      <c r="D8" s="4" t="s">
        <v>9</v>
      </c>
      <c r="E8" s="4" t="s">
        <v>144</v>
      </c>
      <c r="F8" s="4" t="s">
        <v>144</v>
      </c>
      <c r="G8" s="5" t="s">
        <v>145</v>
      </c>
      <c r="H8" s="4" t="s">
        <v>146</v>
      </c>
      <c r="I8" s="5"/>
    </row>
    <row r="9" spans="1:9" ht="50.25" customHeight="1" x14ac:dyDescent="0.25">
      <c r="A9" s="4" t="str">
        <f>"90427709DD"</f>
        <v>90427709DD</v>
      </c>
      <c r="B9" s="4" t="s">
        <v>13</v>
      </c>
      <c r="C9" s="4" t="s">
        <v>147</v>
      </c>
      <c r="D9" s="4" t="s">
        <v>148</v>
      </c>
      <c r="E9" s="4" t="s">
        <v>149</v>
      </c>
      <c r="F9" s="4" t="s">
        <v>149</v>
      </c>
      <c r="G9" s="5" t="s">
        <v>150</v>
      </c>
      <c r="H9" s="4" t="s">
        <v>151</v>
      </c>
      <c r="I9" s="5"/>
    </row>
    <row r="10" spans="1:9" ht="53.25" customHeight="1" x14ac:dyDescent="0.25">
      <c r="A10" s="4" t="str">
        <f>"9019767332"</f>
        <v>9019767332</v>
      </c>
      <c r="B10" s="4" t="s">
        <v>13</v>
      </c>
      <c r="C10" s="4" t="s">
        <v>152</v>
      </c>
      <c r="D10" s="4" t="s">
        <v>9</v>
      </c>
      <c r="E10" s="4" t="s">
        <v>153</v>
      </c>
      <c r="F10" s="4" t="s">
        <v>153</v>
      </c>
      <c r="G10" s="5" t="s">
        <v>154</v>
      </c>
      <c r="H10" s="4" t="s">
        <v>155</v>
      </c>
      <c r="I10" s="5"/>
    </row>
    <row r="11" spans="1:9" ht="50.25" customHeight="1" x14ac:dyDescent="0.25">
      <c r="A11" s="4" t="str">
        <f>"ZD234F1FBC"</f>
        <v>ZD234F1FBC</v>
      </c>
      <c r="B11" s="4" t="s">
        <v>13</v>
      </c>
      <c r="C11" s="4" t="s">
        <v>156</v>
      </c>
      <c r="D11" s="4" t="s">
        <v>9</v>
      </c>
      <c r="E11" s="4" t="s">
        <v>157</v>
      </c>
      <c r="F11" s="4" t="s">
        <v>157</v>
      </c>
      <c r="G11" s="5" t="s">
        <v>158</v>
      </c>
      <c r="H11" s="4" t="s">
        <v>159</v>
      </c>
      <c r="I11" s="5"/>
    </row>
    <row r="12" spans="1:9" ht="50.25" customHeight="1" x14ac:dyDescent="0.25">
      <c r="A12" s="4" t="str">
        <f>"ZA63484B77"</f>
        <v>ZA63484B77</v>
      </c>
      <c r="B12" s="4" t="s">
        <v>13</v>
      </c>
      <c r="C12" s="4" t="s">
        <v>160</v>
      </c>
      <c r="D12" s="4" t="s">
        <v>9</v>
      </c>
      <c r="E12" s="4" t="s">
        <v>36</v>
      </c>
      <c r="F12" s="4" t="s">
        <v>36</v>
      </c>
      <c r="G12" s="5" t="s">
        <v>56</v>
      </c>
      <c r="H12" s="4" t="s">
        <v>161</v>
      </c>
      <c r="I12" s="5"/>
    </row>
    <row r="13" spans="1:9" ht="50.25" customHeight="1" x14ac:dyDescent="0.25">
      <c r="A13" s="4" t="str">
        <f>"Z24346FC67"</f>
        <v>Z24346FC67</v>
      </c>
      <c r="B13" s="4" t="s">
        <v>7</v>
      </c>
      <c r="C13" s="4" t="s">
        <v>162</v>
      </c>
      <c r="D13" s="4" t="s">
        <v>9</v>
      </c>
      <c r="E13" s="4" t="s">
        <v>49</v>
      </c>
      <c r="F13" s="4" t="s">
        <v>49</v>
      </c>
      <c r="G13" s="5" t="s">
        <v>101</v>
      </c>
      <c r="H13" s="4" t="s">
        <v>163</v>
      </c>
      <c r="I13" s="5"/>
    </row>
    <row r="14" spans="1:9" ht="65.25" customHeight="1" x14ac:dyDescent="0.25">
      <c r="A14" s="4" t="str">
        <f>"ZAF346FC9C"</f>
        <v>ZAF346FC9C</v>
      </c>
      <c r="B14" s="4" t="s">
        <v>7</v>
      </c>
      <c r="C14" s="4" t="s">
        <v>164</v>
      </c>
      <c r="D14" s="4" t="s">
        <v>9</v>
      </c>
      <c r="E14" s="4" t="s">
        <v>165</v>
      </c>
      <c r="F14" s="4" t="s">
        <v>165</v>
      </c>
      <c r="G14" s="5" t="s">
        <v>166</v>
      </c>
      <c r="H14" s="4" t="s">
        <v>163</v>
      </c>
      <c r="I14" s="5"/>
    </row>
    <row r="15" spans="1:9" ht="127.5" customHeight="1" x14ac:dyDescent="0.25">
      <c r="A15" s="4" t="str">
        <f>"8924234EDB"</f>
        <v>8924234EDB</v>
      </c>
      <c r="B15" s="4" t="s">
        <v>7</v>
      </c>
      <c r="C15" s="4" t="s">
        <v>167</v>
      </c>
      <c r="D15" s="4" t="s">
        <v>29</v>
      </c>
      <c r="E15" s="4" t="s">
        <v>168</v>
      </c>
      <c r="F15" s="4" t="s">
        <v>169</v>
      </c>
      <c r="G15" s="5" t="s">
        <v>170</v>
      </c>
      <c r="H15" s="4" t="s">
        <v>171</v>
      </c>
      <c r="I15" s="5" t="s">
        <v>172</v>
      </c>
    </row>
    <row r="16" spans="1:9" ht="50.25" customHeight="1" x14ac:dyDescent="0.25">
      <c r="A16" s="4" t="str">
        <f>"907884216E"</f>
        <v>907884216E</v>
      </c>
      <c r="B16" s="4" t="s">
        <v>13</v>
      </c>
      <c r="C16" s="4" t="s">
        <v>173</v>
      </c>
      <c r="D16" s="4" t="s">
        <v>148</v>
      </c>
      <c r="E16" s="4" t="s">
        <v>174</v>
      </c>
      <c r="F16" s="4" t="s">
        <v>174</v>
      </c>
      <c r="G16" s="5" t="s">
        <v>27</v>
      </c>
      <c r="H16" s="4" t="s">
        <v>175</v>
      </c>
      <c r="I16" s="5"/>
    </row>
    <row r="17" spans="1:9" ht="50.25" customHeight="1" x14ac:dyDescent="0.25">
      <c r="A17" s="4" t="str">
        <f>"Z3834F159A"</f>
        <v>Z3834F159A</v>
      </c>
      <c r="B17" s="4" t="s">
        <v>13</v>
      </c>
      <c r="C17" s="4" t="s">
        <v>176</v>
      </c>
      <c r="D17" s="4" t="s">
        <v>9</v>
      </c>
      <c r="E17" s="4" t="s">
        <v>22</v>
      </c>
      <c r="F17" s="4" t="s">
        <v>22</v>
      </c>
      <c r="G17" s="5" t="s">
        <v>23</v>
      </c>
      <c r="H17" s="4" t="s">
        <v>175</v>
      </c>
      <c r="I17" s="5"/>
    </row>
    <row r="18" spans="1:9" ht="132" customHeight="1" x14ac:dyDescent="0.25">
      <c r="A18" s="4" t="str">
        <f>"ZC5342CB0B"</f>
        <v>ZC5342CB0B</v>
      </c>
      <c r="B18" s="4" t="s">
        <v>7</v>
      </c>
      <c r="C18" s="4" t="s">
        <v>394</v>
      </c>
      <c r="D18" s="4" t="s">
        <v>9</v>
      </c>
      <c r="E18" s="4" t="s">
        <v>177</v>
      </c>
      <c r="F18" s="4" t="s">
        <v>178</v>
      </c>
      <c r="G18" s="5" t="s">
        <v>179</v>
      </c>
      <c r="H18" s="4" t="s">
        <v>180</v>
      </c>
      <c r="I18" s="5"/>
    </row>
    <row r="19" spans="1:9" ht="50.25" customHeight="1" x14ac:dyDescent="0.25">
      <c r="A19" s="4" t="str">
        <f>"Z6E3446DC9"</f>
        <v>Z6E3446DC9</v>
      </c>
      <c r="B19" s="4" t="s">
        <v>7</v>
      </c>
      <c r="C19" s="4" t="s">
        <v>181</v>
      </c>
      <c r="D19" s="4" t="s">
        <v>9</v>
      </c>
      <c r="E19" s="4" t="s">
        <v>144</v>
      </c>
      <c r="F19" s="4" t="s">
        <v>144</v>
      </c>
      <c r="G19" s="5" t="s">
        <v>182</v>
      </c>
      <c r="H19" s="4" t="s">
        <v>183</v>
      </c>
      <c r="I19" s="5"/>
    </row>
    <row r="20" spans="1:9" ht="76.5" customHeight="1" x14ac:dyDescent="0.25">
      <c r="A20" s="4" t="str">
        <f>"ZEB342C49E"</f>
        <v>ZEB342C49E</v>
      </c>
      <c r="B20" s="4" t="s">
        <v>7</v>
      </c>
      <c r="C20" s="4" t="s">
        <v>184</v>
      </c>
      <c r="D20" s="4" t="s">
        <v>9</v>
      </c>
      <c r="E20" s="4" t="s">
        <v>185</v>
      </c>
      <c r="F20" s="4" t="s">
        <v>186</v>
      </c>
      <c r="G20" s="5" t="s">
        <v>187</v>
      </c>
      <c r="H20" s="4" t="s">
        <v>188</v>
      </c>
      <c r="I20" s="5"/>
    </row>
    <row r="21" spans="1:9" ht="87" customHeight="1" x14ac:dyDescent="0.25">
      <c r="A21" s="4" t="str">
        <f>"8947109BE8"</f>
        <v>8947109BE8</v>
      </c>
      <c r="B21" s="4" t="s">
        <v>13</v>
      </c>
      <c r="C21" s="4" t="s">
        <v>189</v>
      </c>
      <c r="D21" s="4" t="s">
        <v>9</v>
      </c>
      <c r="E21" s="4" t="s">
        <v>190</v>
      </c>
      <c r="F21" s="4" t="s">
        <v>191</v>
      </c>
      <c r="G21" s="5" t="s">
        <v>192</v>
      </c>
      <c r="H21" s="4" t="s">
        <v>193</v>
      </c>
      <c r="I21" s="5"/>
    </row>
    <row r="22" spans="1:9" ht="125.25" customHeight="1" x14ac:dyDescent="0.25">
      <c r="A22" s="4" t="str">
        <f>"8948370C84"</f>
        <v>8948370C84</v>
      </c>
      <c r="B22" s="4" t="s">
        <v>7</v>
      </c>
      <c r="C22" s="4" t="s">
        <v>194</v>
      </c>
      <c r="D22" s="4" t="s">
        <v>9</v>
      </c>
      <c r="E22" s="4" t="s">
        <v>195</v>
      </c>
      <c r="F22" s="4" t="s">
        <v>196</v>
      </c>
      <c r="G22" s="5" t="s">
        <v>197</v>
      </c>
      <c r="H22" s="4" t="s">
        <v>198</v>
      </c>
      <c r="I22" s="5"/>
    </row>
    <row r="23" spans="1:9" ht="50.25" customHeight="1" x14ac:dyDescent="0.25">
      <c r="A23" s="4" t="str">
        <f>"ZC133D742C"</f>
        <v>ZC133D742C</v>
      </c>
      <c r="B23" s="4" t="s">
        <v>13</v>
      </c>
      <c r="C23" s="4" t="s">
        <v>199</v>
      </c>
      <c r="D23" s="4" t="s">
        <v>9</v>
      </c>
      <c r="E23" s="4" t="s">
        <v>174</v>
      </c>
      <c r="F23" s="4" t="s">
        <v>174</v>
      </c>
      <c r="G23" s="5" t="s">
        <v>200</v>
      </c>
      <c r="H23" s="4" t="s">
        <v>201</v>
      </c>
      <c r="I23" s="5"/>
    </row>
    <row r="24" spans="1:9" ht="93.75" customHeight="1" x14ac:dyDescent="0.25">
      <c r="A24" s="4" t="str">
        <f>"ZE033D0ACB"</f>
        <v>ZE033D0ACB</v>
      </c>
      <c r="B24" s="4" t="s">
        <v>7</v>
      </c>
      <c r="C24" s="4" t="s">
        <v>202</v>
      </c>
      <c r="D24" s="4" t="s">
        <v>9</v>
      </c>
      <c r="E24" s="4" t="s">
        <v>203</v>
      </c>
      <c r="F24" s="4" t="s">
        <v>49</v>
      </c>
      <c r="G24" s="5" t="s">
        <v>204</v>
      </c>
      <c r="H24" s="4" t="s">
        <v>205</v>
      </c>
      <c r="I24" s="5"/>
    </row>
    <row r="25" spans="1:9" ht="83.25" customHeight="1" x14ac:dyDescent="0.25">
      <c r="A25" s="4" t="str">
        <f>"ZE033C0211"</f>
        <v>ZE033C0211</v>
      </c>
      <c r="B25" s="4" t="s">
        <v>7</v>
      </c>
      <c r="C25" s="4" t="s">
        <v>206</v>
      </c>
      <c r="D25" s="4" t="s">
        <v>9</v>
      </c>
      <c r="E25" s="4" t="s">
        <v>207</v>
      </c>
      <c r="F25" s="4" t="s">
        <v>208</v>
      </c>
      <c r="G25" s="5" t="s">
        <v>209</v>
      </c>
      <c r="H25" s="4" t="s">
        <v>210</v>
      </c>
      <c r="I25" s="5"/>
    </row>
    <row r="26" spans="1:9" ht="141.75" customHeight="1" x14ac:dyDescent="0.25">
      <c r="A26" s="4" t="str">
        <f>"Z0033BDD39"</f>
        <v>Z0033BDD39</v>
      </c>
      <c r="B26" s="4" t="s">
        <v>7</v>
      </c>
      <c r="C26" s="4" t="s">
        <v>211</v>
      </c>
      <c r="D26" s="4" t="s">
        <v>9</v>
      </c>
      <c r="E26" s="4" t="s">
        <v>212</v>
      </c>
      <c r="F26" s="4" t="s">
        <v>213</v>
      </c>
      <c r="G26" s="5" t="s">
        <v>214</v>
      </c>
      <c r="H26" s="4" t="s">
        <v>215</v>
      </c>
      <c r="I26" s="5" t="s">
        <v>214</v>
      </c>
    </row>
    <row r="27" spans="1:9" ht="123.75" customHeight="1" x14ac:dyDescent="0.25">
      <c r="A27" s="4" t="str">
        <f>"Z3B33B6DAA"</f>
        <v>Z3B33B6DAA</v>
      </c>
      <c r="B27" s="4" t="s">
        <v>7</v>
      </c>
      <c r="C27" s="4" t="s">
        <v>216</v>
      </c>
      <c r="D27" s="4" t="s">
        <v>9</v>
      </c>
      <c r="E27" s="4" t="s">
        <v>217</v>
      </c>
      <c r="F27" s="4" t="s">
        <v>217</v>
      </c>
      <c r="G27" s="5" t="s">
        <v>218</v>
      </c>
      <c r="H27" s="4" t="s">
        <v>219</v>
      </c>
      <c r="I27" s="5"/>
    </row>
    <row r="28" spans="1:9" ht="90" customHeight="1" x14ac:dyDescent="0.25">
      <c r="A28" s="4" t="str">
        <f>"7808065B10"</f>
        <v>7808065B10</v>
      </c>
      <c r="B28" s="4" t="s">
        <v>13</v>
      </c>
      <c r="C28" s="4" t="s">
        <v>220</v>
      </c>
      <c r="D28" s="4" t="s">
        <v>148</v>
      </c>
      <c r="E28" s="4" t="s">
        <v>221</v>
      </c>
      <c r="F28" s="4" t="s">
        <v>221</v>
      </c>
      <c r="G28" s="5" t="s">
        <v>222</v>
      </c>
      <c r="H28" s="4" t="s">
        <v>223</v>
      </c>
      <c r="I28" s="5"/>
    </row>
    <row r="29" spans="1:9" ht="105" customHeight="1" x14ac:dyDescent="0.25">
      <c r="A29" s="4" t="str">
        <f>"Z993349D41"</f>
        <v>Z993349D41</v>
      </c>
      <c r="B29" s="4" t="s">
        <v>7</v>
      </c>
      <c r="C29" s="4" t="s">
        <v>224</v>
      </c>
      <c r="D29" s="4" t="s">
        <v>9</v>
      </c>
      <c r="E29" s="4" t="s">
        <v>53</v>
      </c>
      <c r="F29" s="4" t="s">
        <v>53</v>
      </c>
      <c r="G29" s="5" t="s">
        <v>225</v>
      </c>
      <c r="H29" s="4" t="s">
        <v>226</v>
      </c>
      <c r="I29" s="5"/>
    </row>
    <row r="30" spans="1:9" ht="50.25" customHeight="1" x14ac:dyDescent="0.25">
      <c r="A30" s="4" t="str">
        <f>"ZC1330EC14"</f>
        <v>ZC1330EC14</v>
      </c>
      <c r="B30" s="4" t="s">
        <v>7</v>
      </c>
      <c r="C30" s="4" t="s">
        <v>227</v>
      </c>
      <c r="D30" s="4" t="s">
        <v>9</v>
      </c>
      <c r="E30" s="4" t="s">
        <v>228</v>
      </c>
      <c r="F30" s="4" t="s">
        <v>228</v>
      </c>
      <c r="G30" s="5" t="s">
        <v>229</v>
      </c>
      <c r="H30" s="4" t="s">
        <v>230</v>
      </c>
      <c r="I30" s="5"/>
    </row>
    <row r="31" spans="1:9" ht="98.25" customHeight="1" x14ac:dyDescent="0.25">
      <c r="A31" s="4" t="str">
        <f>"883528215C"</f>
        <v>883528215C</v>
      </c>
      <c r="B31" s="4" t="s">
        <v>7</v>
      </c>
      <c r="C31" s="4" t="s">
        <v>231</v>
      </c>
      <c r="D31" s="4" t="s">
        <v>29</v>
      </c>
      <c r="E31" s="4" t="s">
        <v>232</v>
      </c>
      <c r="F31" s="4" t="s">
        <v>233</v>
      </c>
      <c r="G31" s="5" t="s">
        <v>234</v>
      </c>
      <c r="H31" s="4" t="s">
        <v>235</v>
      </c>
      <c r="I31" s="5" t="s">
        <v>236</v>
      </c>
    </row>
    <row r="32" spans="1:9" ht="50.25" customHeight="1" x14ac:dyDescent="0.25">
      <c r="A32" s="4" t="str">
        <f>"8686550FD0"</f>
        <v>8686550FD0</v>
      </c>
      <c r="B32" s="4" t="s">
        <v>7</v>
      </c>
      <c r="C32" s="4" t="s">
        <v>237</v>
      </c>
      <c r="D32" s="4" t="s">
        <v>29</v>
      </c>
      <c r="E32" s="4" t="s">
        <v>49</v>
      </c>
      <c r="F32" s="4" t="s">
        <v>49</v>
      </c>
      <c r="G32" s="5" t="s">
        <v>238</v>
      </c>
      <c r="H32" s="4" t="s">
        <v>239</v>
      </c>
      <c r="I32" s="5" t="s">
        <v>240</v>
      </c>
    </row>
    <row r="33" spans="1:9" ht="50.25" customHeight="1" x14ac:dyDescent="0.25">
      <c r="A33" s="4" t="str">
        <f>"ZF532E79D9"</f>
        <v>ZF532E79D9</v>
      </c>
      <c r="B33" s="4" t="s">
        <v>7</v>
      </c>
      <c r="C33" s="4" t="s">
        <v>241</v>
      </c>
      <c r="D33" s="4" t="s">
        <v>9</v>
      </c>
      <c r="E33" s="4" t="s">
        <v>242</v>
      </c>
      <c r="F33" s="4" t="s">
        <v>242</v>
      </c>
      <c r="G33" s="5" t="s">
        <v>243</v>
      </c>
      <c r="H33" s="4" t="s">
        <v>244</v>
      </c>
      <c r="I33" s="5" t="s">
        <v>243</v>
      </c>
    </row>
    <row r="34" spans="1:9" ht="80.25" customHeight="1" x14ac:dyDescent="0.25">
      <c r="A34" s="4" t="str">
        <f>"ZF632E0F3F"</f>
        <v>ZF632E0F3F</v>
      </c>
      <c r="B34" s="4" t="s">
        <v>7</v>
      </c>
      <c r="C34" s="4" t="s">
        <v>245</v>
      </c>
      <c r="D34" s="4" t="s">
        <v>9</v>
      </c>
      <c r="E34" s="4" t="s">
        <v>246</v>
      </c>
      <c r="F34" s="4" t="s">
        <v>247</v>
      </c>
      <c r="G34" s="5" t="s">
        <v>248</v>
      </c>
      <c r="H34" s="4" t="s">
        <v>249</v>
      </c>
      <c r="I34" s="5"/>
    </row>
    <row r="35" spans="1:9" ht="80.25" customHeight="1" x14ac:dyDescent="0.25">
      <c r="A35" s="4" t="str">
        <f>"ZBC32E52F4"</f>
        <v>ZBC32E52F4</v>
      </c>
      <c r="B35" s="4" t="s">
        <v>7</v>
      </c>
      <c r="C35" s="4" t="s">
        <v>250</v>
      </c>
      <c r="D35" s="4" t="s">
        <v>9</v>
      </c>
      <c r="E35" s="4" t="s">
        <v>251</v>
      </c>
      <c r="F35" s="4" t="s">
        <v>228</v>
      </c>
      <c r="G35" s="5" t="s">
        <v>252</v>
      </c>
      <c r="H35" s="4" t="s">
        <v>253</v>
      </c>
      <c r="I35" s="5" t="s">
        <v>252</v>
      </c>
    </row>
    <row r="36" spans="1:9" ht="80.25" customHeight="1" x14ac:dyDescent="0.25">
      <c r="A36" s="4" t="str">
        <f>"ZF032B0EE7"</f>
        <v>ZF032B0EE7</v>
      </c>
      <c r="B36" s="4" t="s">
        <v>7</v>
      </c>
      <c r="C36" s="4" t="s">
        <v>254</v>
      </c>
      <c r="D36" s="4" t="s">
        <v>9</v>
      </c>
      <c r="E36" s="4" t="s">
        <v>255</v>
      </c>
      <c r="F36" s="4" t="s">
        <v>255</v>
      </c>
      <c r="G36" s="5" t="s">
        <v>256</v>
      </c>
      <c r="H36" s="4" t="s">
        <v>257</v>
      </c>
      <c r="I36" s="5" t="s">
        <v>258</v>
      </c>
    </row>
    <row r="37" spans="1:9" ht="95.25" customHeight="1" x14ac:dyDescent="0.25">
      <c r="A37" s="4" t="str">
        <f>"ZB532B610C"</f>
        <v>ZB532B610C</v>
      </c>
      <c r="B37" s="4" t="s">
        <v>7</v>
      </c>
      <c r="C37" s="4" t="s">
        <v>259</v>
      </c>
      <c r="D37" s="4" t="s">
        <v>9</v>
      </c>
      <c r="E37" s="4" t="s">
        <v>260</v>
      </c>
      <c r="F37" s="4" t="s">
        <v>260</v>
      </c>
      <c r="G37" s="5" t="s">
        <v>261</v>
      </c>
      <c r="H37" s="4" t="s">
        <v>262</v>
      </c>
      <c r="I37" s="5" t="s">
        <v>263</v>
      </c>
    </row>
    <row r="38" spans="1:9" ht="58.5" customHeight="1" x14ac:dyDescent="0.25">
      <c r="A38" s="4" t="str">
        <f>"Z1132C6D9D"</f>
        <v>Z1132C6D9D</v>
      </c>
      <c r="B38" s="4" t="s">
        <v>13</v>
      </c>
      <c r="C38" s="4" t="s">
        <v>264</v>
      </c>
      <c r="D38" s="4" t="s">
        <v>9</v>
      </c>
      <c r="E38" s="4" t="s">
        <v>265</v>
      </c>
      <c r="F38" s="4" t="s">
        <v>265</v>
      </c>
      <c r="G38" s="5" t="s">
        <v>266</v>
      </c>
      <c r="H38" s="4" t="s">
        <v>267</v>
      </c>
      <c r="I38" s="5" t="s">
        <v>268</v>
      </c>
    </row>
    <row r="39" spans="1:9" ht="59.25" customHeight="1" x14ac:dyDescent="0.25">
      <c r="A39" s="4" t="str">
        <f>"Z9E329C3F4"</f>
        <v>Z9E329C3F4</v>
      </c>
      <c r="B39" s="4" t="s">
        <v>7</v>
      </c>
      <c r="C39" s="4" t="s">
        <v>269</v>
      </c>
      <c r="D39" s="4" t="s">
        <v>9</v>
      </c>
      <c r="E39" s="4" t="s">
        <v>270</v>
      </c>
      <c r="F39" s="4" t="s">
        <v>270</v>
      </c>
      <c r="G39" s="5" t="s">
        <v>271</v>
      </c>
      <c r="H39" s="4" t="s">
        <v>272</v>
      </c>
      <c r="I39" s="5" t="s">
        <v>271</v>
      </c>
    </row>
    <row r="40" spans="1:9" ht="90" customHeight="1" x14ac:dyDescent="0.25">
      <c r="A40" s="4" t="str">
        <f>"8636603E3F"</f>
        <v>8636603E3F</v>
      </c>
      <c r="B40" s="4" t="s">
        <v>7</v>
      </c>
      <c r="C40" s="4" t="s">
        <v>273</v>
      </c>
      <c r="D40" s="4" t="s">
        <v>274</v>
      </c>
      <c r="E40" s="4" t="s">
        <v>275</v>
      </c>
      <c r="F40" s="4" t="s">
        <v>276</v>
      </c>
      <c r="G40" s="5" t="s">
        <v>277</v>
      </c>
      <c r="H40" s="4" t="s">
        <v>278</v>
      </c>
      <c r="I40" s="5" t="s">
        <v>279</v>
      </c>
    </row>
    <row r="41" spans="1:9" ht="90" customHeight="1" x14ac:dyDescent="0.25">
      <c r="A41" s="4" t="str">
        <f>"Z243251064"</f>
        <v>Z243251064</v>
      </c>
      <c r="B41" s="4" t="s">
        <v>7</v>
      </c>
      <c r="C41" s="4" t="s">
        <v>280</v>
      </c>
      <c r="D41" s="4" t="s">
        <v>9</v>
      </c>
      <c r="E41" s="4" t="s">
        <v>281</v>
      </c>
      <c r="F41" s="4" t="s">
        <v>282</v>
      </c>
      <c r="G41" s="5" t="s">
        <v>23</v>
      </c>
      <c r="H41" s="4" t="s">
        <v>283</v>
      </c>
      <c r="I41" s="5" t="s">
        <v>158</v>
      </c>
    </row>
    <row r="42" spans="1:9" ht="50.25" customHeight="1" x14ac:dyDescent="0.25">
      <c r="A42" s="4" t="str">
        <f>"Z033225830"</f>
        <v>Z033225830</v>
      </c>
      <c r="B42" s="4" t="s">
        <v>7</v>
      </c>
      <c r="C42" s="4" t="s">
        <v>284</v>
      </c>
      <c r="D42" s="4" t="s">
        <v>9</v>
      </c>
      <c r="E42" s="4" t="s">
        <v>285</v>
      </c>
      <c r="F42" s="4" t="s">
        <v>285</v>
      </c>
      <c r="G42" s="5" t="s">
        <v>286</v>
      </c>
      <c r="H42" s="4" t="s">
        <v>287</v>
      </c>
      <c r="I42" s="5"/>
    </row>
    <row r="43" spans="1:9" ht="50.25" customHeight="1" x14ac:dyDescent="0.25">
      <c r="A43" s="4" t="str">
        <f>"Z6B31DEE49"</f>
        <v>Z6B31DEE49</v>
      </c>
      <c r="B43" s="4" t="s">
        <v>13</v>
      </c>
      <c r="C43" s="4" t="s">
        <v>288</v>
      </c>
      <c r="D43" s="4" t="s">
        <v>9</v>
      </c>
      <c r="E43" s="4" t="s">
        <v>289</v>
      </c>
      <c r="F43" s="4" t="s">
        <v>289</v>
      </c>
      <c r="G43" s="5" t="s">
        <v>76</v>
      </c>
      <c r="H43" s="4" t="s">
        <v>290</v>
      </c>
      <c r="I43" s="5"/>
    </row>
    <row r="44" spans="1:9" ht="50.25" customHeight="1" x14ac:dyDescent="0.25">
      <c r="A44" s="4" t="str">
        <f>"ZF83214FCE"</f>
        <v>ZF83214FCE</v>
      </c>
      <c r="B44" s="4" t="s">
        <v>13</v>
      </c>
      <c r="C44" s="4" t="s">
        <v>291</v>
      </c>
      <c r="D44" s="4" t="s">
        <v>9</v>
      </c>
      <c r="E44" s="4" t="s">
        <v>292</v>
      </c>
      <c r="F44" s="4" t="s">
        <v>292</v>
      </c>
      <c r="G44" s="5" t="s">
        <v>293</v>
      </c>
      <c r="H44" s="4" t="s">
        <v>294</v>
      </c>
      <c r="I44" s="5" t="s">
        <v>295</v>
      </c>
    </row>
    <row r="45" spans="1:9" ht="303.75" customHeight="1" x14ac:dyDescent="0.25">
      <c r="A45" s="4" t="str">
        <f>"83881074DF"</f>
        <v>83881074DF</v>
      </c>
      <c r="B45" s="4" t="s">
        <v>7</v>
      </c>
      <c r="C45" s="4" t="s">
        <v>296</v>
      </c>
      <c r="D45" s="4" t="s">
        <v>29</v>
      </c>
      <c r="E45" s="4" t="s">
        <v>297</v>
      </c>
      <c r="F45" s="4" t="s">
        <v>298</v>
      </c>
      <c r="G45" s="5" t="s">
        <v>299</v>
      </c>
      <c r="H45" s="4" t="s">
        <v>300</v>
      </c>
      <c r="I45" s="5"/>
    </row>
    <row r="46" spans="1:9" ht="303.75" customHeight="1" x14ac:dyDescent="0.25">
      <c r="A46" s="4" t="str">
        <f>"838808745E"</f>
        <v>838808745E</v>
      </c>
      <c r="B46" s="4" t="s">
        <v>7</v>
      </c>
      <c r="C46" s="4" t="s">
        <v>301</v>
      </c>
      <c r="D46" s="4" t="s">
        <v>29</v>
      </c>
      <c r="E46" s="4" t="s">
        <v>297</v>
      </c>
      <c r="F46" s="4" t="s">
        <v>298</v>
      </c>
      <c r="G46" s="5" t="s">
        <v>302</v>
      </c>
      <c r="H46" s="4" t="s">
        <v>300</v>
      </c>
      <c r="I46" s="5"/>
    </row>
    <row r="47" spans="1:9" ht="50.25" customHeight="1" x14ac:dyDescent="0.25">
      <c r="A47" s="4" t="str">
        <f>"ZED319C733"</f>
        <v>ZED319C733</v>
      </c>
      <c r="B47" s="4" t="s">
        <v>13</v>
      </c>
      <c r="C47" s="4" t="s">
        <v>303</v>
      </c>
      <c r="D47" s="4" t="s">
        <v>9</v>
      </c>
      <c r="E47" s="4" t="s">
        <v>304</v>
      </c>
      <c r="F47" s="4" t="s">
        <v>304</v>
      </c>
      <c r="G47" s="5" t="s">
        <v>305</v>
      </c>
      <c r="H47" s="4" t="s">
        <v>306</v>
      </c>
      <c r="I47" s="5" t="s">
        <v>307</v>
      </c>
    </row>
    <row r="48" spans="1:9" ht="50.25" customHeight="1" x14ac:dyDescent="0.25">
      <c r="A48" s="4" t="str">
        <f>"Z8434EF03D"</f>
        <v>Z8434EF03D</v>
      </c>
      <c r="B48" s="4" t="s">
        <v>13</v>
      </c>
      <c r="C48" s="4" t="s">
        <v>308</v>
      </c>
      <c r="D48" s="4" t="s">
        <v>9</v>
      </c>
      <c r="E48" s="4" t="s">
        <v>309</v>
      </c>
      <c r="F48" s="4" t="s">
        <v>309</v>
      </c>
      <c r="G48" s="5" t="s">
        <v>310</v>
      </c>
      <c r="H48" s="4" t="s">
        <v>311</v>
      </c>
      <c r="I48" s="5"/>
    </row>
    <row r="49" spans="1:9" ht="122.25" customHeight="1" x14ac:dyDescent="0.25">
      <c r="A49" s="4" t="str">
        <f>"Z1931B91C9"</f>
        <v>Z1931B91C9</v>
      </c>
      <c r="B49" s="4" t="s">
        <v>7</v>
      </c>
      <c r="C49" s="4" t="s">
        <v>312</v>
      </c>
      <c r="D49" s="4" t="s">
        <v>9</v>
      </c>
      <c r="E49" s="4" t="s">
        <v>313</v>
      </c>
      <c r="F49" s="4" t="s">
        <v>314</v>
      </c>
      <c r="G49" s="5" t="s">
        <v>315</v>
      </c>
      <c r="H49" s="4" t="s">
        <v>316</v>
      </c>
      <c r="I49" s="5" t="s">
        <v>315</v>
      </c>
    </row>
    <row r="50" spans="1:9" ht="50.25" customHeight="1" x14ac:dyDescent="0.25">
      <c r="A50" s="4" t="str">
        <f>"8638226998"</f>
        <v>8638226998</v>
      </c>
      <c r="B50" s="4" t="s">
        <v>7</v>
      </c>
      <c r="C50" s="4" t="s">
        <v>317</v>
      </c>
      <c r="D50" s="4" t="s">
        <v>29</v>
      </c>
      <c r="E50" s="4" t="s">
        <v>55</v>
      </c>
      <c r="F50" s="4" t="s">
        <v>55</v>
      </c>
      <c r="G50" s="5" t="s">
        <v>318</v>
      </c>
      <c r="H50" s="4" t="s">
        <v>319</v>
      </c>
      <c r="I50" s="5" t="s">
        <v>320</v>
      </c>
    </row>
    <row r="51" spans="1:9" ht="50.25" customHeight="1" x14ac:dyDescent="0.25">
      <c r="A51" s="4" t="str">
        <f>"ZEC3126E64"</f>
        <v>ZEC3126E64</v>
      </c>
      <c r="B51" s="4" t="s">
        <v>7</v>
      </c>
      <c r="C51" s="4" t="s">
        <v>321</v>
      </c>
      <c r="D51" s="4" t="s">
        <v>9</v>
      </c>
      <c r="E51" s="4" t="s">
        <v>322</v>
      </c>
      <c r="F51" s="4" t="s">
        <v>322</v>
      </c>
      <c r="G51" s="5" t="s">
        <v>323</v>
      </c>
      <c r="H51" s="4" t="s">
        <v>324</v>
      </c>
      <c r="I51" s="5" t="s">
        <v>323</v>
      </c>
    </row>
    <row r="52" spans="1:9" ht="50.25" customHeight="1" x14ac:dyDescent="0.25">
      <c r="A52" s="4" t="str">
        <f>"Z073110C7D"</f>
        <v>Z073110C7D</v>
      </c>
      <c r="B52" s="4" t="s">
        <v>7</v>
      </c>
      <c r="C52" s="4" t="s">
        <v>325</v>
      </c>
      <c r="D52" s="4" t="s">
        <v>9</v>
      </c>
      <c r="E52" s="4" t="s">
        <v>49</v>
      </c>
      <c r="F52" s="4" t="s">
        <v>49</v>
      </c>
      <c r="G52" s="5" t="s">
        <v>326</v>
      </c>
      <c r="H52" s="4" t="s">
        <v>327</v>
      </c>
      <c r="I52" s="5" t="s">
        <v>326</v>
      </c>
    </row>
    <row r="53" spans="1:9" ht="100.5" customHeight="1" x14ac:dyDescent="0.25">
      <c r="A53" s="4" t="str">
        <f>"Z0230D9BA9"</f>
        <v>Z0230D9BA9</v>
      </c>
      <c r="B53" s="4" t="s">
        <v>13</v>
      </c>
      <c r="C53" s="4" t="s">
        <v>328</v>
      </c>
      <c r="D53" s="4" t="s">
        <v>9</v>
      </c>
      <c r="E53" s="4" t="s">
        <v>329</v>
      </c>
      <c r="F53" s="4" t="s">
        <v>329</v>
      </c>
      <c r="G53" s="5" t="s">
        <v>330</v>
      </c>
      <c r="H53" s="4" t="s">
        <v>331</v>
      </c>
      <c r="I53" s="5" t="s">
        <v>332</v>
      </c>
    </row>
    <row r="54" spans="1:9" ht="50.25" customHeight="1" x14ac:dyDescent="0.25">
      <c r="A54" s="4" t="str">
        <f>"86393308A5"</f>
        <v>86393308A5</v>
      </c>
      <c r="B54" s="4" t="s">
        <v>7</v>
      </c>
      <c r="C54" s="4" t="s">
        <v>333</v>
      </c>
      <c r="D54" s="4" t="s">
        <v>9</v>
      </c>
      <c r="E54" s="4" t="s">
        <v>51</v>
      </c>
      <c r="F54" s="4" t="s">
        <v>51</v>
      </c>
      <c r="G54" s="5" t="s">
        <v>334</v>
      </c>
      <c r="H54" s="4" t="s">
        <v>335</v>
      </c>
      <c r="I54" s="5"/>
    </row>
    <row r="55" spans="1:9" ht="50.25" customHeight="1" x14ac:dyDescent="0.25">
      <c r="A55" s="4" t="str">
        <f>"ZE7302C3E8"</f>
        <v>ZE7302C3E8</v>
      </c>
      <c r="B55" s="4" t="s">
        <v>7</v>
      </c>
      <c r="C55" s="4" t="s">
        <v>336</v>
      </c>
      <c r="D55" s="4" t="s">
        <v>9</v>
      </c>
      <c r="E55" s="4" t="s">
        <v>242</v>
      </c>
      <c r="F55" s="4" t="s">
        <v>242</v>
      </c>
      <c r="G55" s="5" t="s">
        <v>337</v>
      </c>
      <c r="H55" s="4" t="s">
        <v>338</v>
      </c>
      <c r="I55" s="5" t="s">
        <v>337</v>
      </c>
    </row>
    <row r="56" spans="1:9" ht="50.25" customHeight="1" x14ac:dyDescent="0.25">
      <c r="A56" s="4" t="str">
        <f>"Z073034F8C"</f>
        <v>Z073034F8C</v>
      </c>
      <c r="B56" s="4" t="s">
        <v>7</v>
      </c>
      <c r="C56" s="4" t="s">
        <v>339</v>
      </c>
      <c r="D56" s="4" t="s">
        <v>9</v>
      </c>
      <c r="E56" s="4" t="s">
        <v>45</v>
      </c>
      <c r="F56" s="4" t="s">
        <v>45</v>
      </c>
      <c r="G56" s="5" t="s">
        <v>340</v>
      </c>
      <c r="H56" s="4" t="s">
        <v>341</v>
      </c>
      <c r="I56" s="5"/>
    </row>
    <row r="57" spans="1:9" ht="102.75" customHeight="1" x14ac:dyDescent="0.25">
      <c r="A57" s="4" t="str">
        <f>"Z462FCD7D9"</f>
        <v>Z462FCD7D9</v>
      </c>
      <c r="B57" s="4" t="s">
        <v>7</v>
      </c>
      <c r="C57" s="4" t="s">
        <v>342</v>
      </c>
      <c r="D57" s="4" t="s">
        <v>9</v>
      </c>
      <c r="E57" s="4" t="s">
        <v>343</v>
      </c>
      <c r="F57" s="4" t="s">
        <v>344</v>
      </c>
      <c r="G57" s="5" t="s">
        <v>345</v>
      </c>
      <c r="H57" s="4" t="s">
        <v>346</v>
      </c>
      <c r="I57" s="5" t="s">
        <v>345</v>
      </c>
    </row>
    <row r="58" spans="1:9" ht="94.5" customHeight="1" x14ac:dyDescent="0.25">
      <c r="A58" s="4" t="str">
        <f>"85670243DA"</f>
        <v>85670243DA</v>
      </c>
      <c r="B58" s="4" t="s">
        <v>7</v>
      </c>
      <c r="C58" s="4" t="s">
        <v>18</v>
      </c>
      <c r="D58" s="4" t="s">
        <v>9</v>
      </c>
      <c r="E58" s="4" t="s">
        <v>19</v>
      </c>
      <c r="F58" s="4" t="s">
        <v>19</v>
      </c>
      <c r="G58" s="5" t="s">
        <v>20</v>
      </c>
      <c r="H58" s="4" t="s">
        <v>347</v>
      </c>
      <c r="I58" s="5" t="s">
        <v>348</v>
      </c>
    </row>
    <row r="59" spans="1:9" ht="102.75" customHeight="1" x14ac:dyDescent="0.25">
      <c r="A59" s="4" t="str">
        <f>"Z4831FCF16"</f>
        <v>Z4831FCF16</v>
      </c>
      <c r="B59" s="4" t="s">
        <v>13</v>
      </c>
      <c r="C59" s="4" t="s">
        <v>349</v>
      </c>
      <c r="D59" s="4" t="s">
        <v>9</v>
      </c>
      <c r="E59" s="4" t="s">
        <v>350</v>
      </c>
      <c r="F59" s="4" t="s">
        <v>350</v>
      </c>
      <c r="G59" s="5" t="s">
        <v>351</v>
      </c>
      <c r="H59" s="4" t="s">
        <v>352</v>
      </c>
      <c r="I59" s="5" t="s">
        <v>351</v>
      </c>
    </row>
    <row r="60" spans="1:9" ht="75" customHeight="1" x14ac:dyDescent="0.25">
      <c r="A60" s="4" t="str">
        <f>"7558501059"</f>
        <v>7558501059</v>
      </c>
      <c r="B60" s="4" t="s">
        <v>13</v>
      </c>
      <c r="C60" s="4" t="s">
        <v>14</v>
      </c>
      <c r="D60" s="4" t="s">
        <v>9</v>
      </c>
      <c r="E60" s="4" t="s">
        <v>15</v>
      </c>
      <c r="F60" s="4" t="s">
        <v>15</v>
      </c>
      <c r="G60" s="5" t="s">
        <v>16</v>
      </c>
      <c r="H60" s="4" t="s">
        <v>17</v>
      </c>
      <c r="I60" s="5" t="s">
        <v>16</v>
      </c>
    </row>
    <row r="61" spans="1:9" ht="72" customHeight="1" x14ac:dyDescent="0.25">
      <c r="A61" s="4" t="str">
        <f>"Z522FEC551"</f>
        <v>Z522FEC551</v>
      </c>
      <c r="B61" s="4" t="s">
        <v>7</v>
      </c>
      <c r="C61" s="4" t="s">
        <v>8</v>
      </c>
      <c r="D61" s="4" t="s">
        <v>9</v>
      </c>
      <c r="E61" s="4" t="s">
        <v>10</v>
      </c>
      <c r="F61" s="4" t="s">
        <v>10</v>
      </c>
      <c r="G61" s="5" t="s">
        <v>11</v>
      </c>
      <c r="H61" s="4" t="s">
        <v>12</v>
      </c>
      <c r="I61" s="5" t="s">
        <v>353</v>
      </c>
    </row>
    <row r="62" spans="1:9" ht="82.5" customHeight="1" x14ac:dyDescent="0.25">
      <c r="A62" s="4" t="str">
        <f>"Z51304FF4A"</f>
        <v>Z51304FF4A</v>
      </c>
      <c r="B62" s="4" t="s">
        <v>13</v>
      </c>
      <c r="C62" s="4" t="s">
        <v>21</v>
      </c>
      <c r="D62" s="4" t="s">
        <v>9</v>
      </c>
      <c r="E62" s="4" t="s">
        <v>22</v>
      </c>
      <c r="F62" s="4" t="s">
        <v>22</v>
      </c>
      <c r="G62" s="5" t="s">
        <v>23</v>
      </c>
      <c r="H62" s="4" t="s">
        <v>24</v>
      </c>
      <c r="I62" s="5" t="s">
        <v>354</v>
      </c>
    </row>
    <row r="63" spans="1:9" ht="83.25" customHeight="1" x14ac:dyDescent="0.25">
      <c r="A63" s="4" t="str">
        <f>"860383908E"</f>
        <v>860383908E</v>
      </c>
      <c r="B63" s="4" t="s">
        <v>13</v>
      </c>
      <c r="C63" s="4" t="s">
        <v>25</v>
      </c>
      <c r="D63" s="4" t="s">
        <v>26</v>
      </c>
      <c r="E63" s="4" t="s">
        <v>22</v>
      </c>
      <c r="F63" s="4" t="s">
        <v>22</v>
      </c>
      <c r="G63" s="5" t="s">
        <v>355</v>
      </c>
      <c r="H63" s="4" t="s">
        <v>24</v>
      </c>
      <c r="I63" s="5" t="s">
        <v>356</v>
      </c>
    </row>
    <row r="64" spans="1:9" ht="375" customHeight="1" x14ac:dyDescent="0.25">
      <c r="A64" s="4" t="str">
        <f>"82589805E6"</f>
        <v>82589805E6</v>
      </c>
      <c r="B64" s="4" t="s">
        <v>7</v>
      </c>
      <c r="C64" s="4" t="s">
        <v>28</v>
      </c>
      <c r="D64" s="4" t="s">
        <v>29</v>
      </c>
      <c r="E64" s="4" t="s">
        <v>357</v>
      </c>
      <c r="F64" s="4" t="s">
        <v>30</v>
      </c>
      <c r="G64" s="5" t="s">
        <v>31</v>
      </c>
      <c r="H64" s="4" t="s">
        <v>32</v>
      </c>
      <c r="I64" s="5" t="s">
        <v>358</v>
      </c>
    </row>
    <row r="65" spans="1:9" ht="50.25" customHeight="1" x14ac:dyDescent="0.25">
      <c r="A65" s="4" t="str">
        <f>"Z2C2E8CCE9"</f>
        <v>Z2C2E8CCE9</v>
      </c>
      <c r="B65" s="4" t="s">
        <v>13</v>
      </c>
      <c r="C65" s="4" t="s">
        <v>33</v>
      </c>
      <c r="D65" s="4" t="s">
        <v>9</v>
      </c>
      <c r="E65" s="4" t="s">
        <v>34</v>
      </c>
      <c r="F65" s="4" t="s">
        <v>34</v>
      </c>
      <c r="G65" s="5" t="s">
        <v>35</v>
      </c>
      <c r="H65" s="4" t="s">
        <v>359</v>
      </c>
      <c r="I65" s="5" t="s">
        <v>360</v>
      </c>
    </row>
    <row r="66" spans="1:9" ht="50.25" customHeight="1" x14ac:dyDescent="0.25">
      <c r="A66" s="4" t="str">
        <f>"Z192EACF70"</f>
        <v>Z192EACF70</v>
      </c>
      <c r="B66" s="4" t="s">
        <v>13</v>
      </c>
      <c r="C66" s="4" t="s">
        <v>361</v>
      </c>
      <c r="D66" s="4" t="s">
        <v>9</v>
      </c>
      <c r="E66" s="4" t="s">
        <v>36</v>
      </c>
      <c r="F66" s="4" t="s">
        <v>36</v>
      </c>
      <c r="G66" s="5" t="s">
        <v>37</v>
      </c>
      <c r="H66" s="4" t="s">
        <v>362</v>
      </c>
      <c r="I66" s="5" t="s">
        <v>363</v>
      </c>
    </row>
    <row r="67" spans="1:9" ht="70.5" customHeight="1" x14ac:dyDescent="0.25">
      <c r="A67" s="4" t="str">
        <f>"ZF52E6D147"</f>
        <v>ZF52E6D147</v>
      </c>
      <c r="B67" s="4" t="s">
        <v>7</v>
      </c>
      <c r="C67" s="4" t="s">
        <v>38</v>
      </c>
      <c r="D67" s="4" t="s">
        <v>9</v>
      </c>
      <c r="E67" s="4" t="s">
        <v>39</v>
      </c>
      <c r="F67" s="4" t="s">
        <v>39</v>
      </c>
      <c r="G67" s="5" t="s">
        <v>40</v>
      </c>
      <c r="H67" s="4" t="s">
        <v>41</v>
      </c>
      <c r="I67" s="5" t="s">
        <v>42</v>
      </c>
    </row>
    <row r="68" spans="1:9" ht="110.25" customHeight="1" x14ac:dyDescent="0.25">
      <c r="A68" s="4" t="str">
        <f>"84224444A9"</f>
        <v>84224444A9</v>
      </c>
      <c r="B68" s="4" t="s">
        <v>7</v>
      </c>
      <c r="C68" s="4" t="s">
        <v>43</v>
      </c>
      <c r="D68" s="4" t="s">
        <v>9</v>
      </c>
      <c r="E68" s="4" t="s">
        <v>364</v>
      </c>
      <c r="F68" s="4" t="s">
        <v>233</v>
      </c>
      <c r="G68" s="5" t="s">
        <v>44</v>
      </c>
      <c r="H68" s="4" t="s">
        <v>365</v>
      </c>
      <c r="I68" s="5" t="s">
        <v>366</v>
      </c>
    </row>
    <row r="69" spans="1:9" ht="145.5" customHeight="1" x14ac:dyDescent="0.25">
      <c r="A69" s="4" t="str">
        <f>"Z1A2CF1422"</f>
        <v>Z1A2CF1422</v>
      </c>
      <c r="B69" s="4" t="s">
        <v>7</v>
      </c>
      <c r="C69" s="4" t="s">
        <v>46</v>
      </c>
      <c r="D69" s="4" t="s">
        <v>9</v>
      </c>
      <c r="E69" s="4" t="s">
        <v>367</v>
      </c>
      <c r="F69" s="4" t="s">
        <v>47</v>
      </c>
      <c r="G69" s="5" t="s">
        <v>48</v>
      </c>
      <c r="H69" s="4" t="s">
        <v>368</v>
      </c>
      <c r="I69" s="5"/>
    </row>
    <row r="70" spans="1:9" ht="110.25" customHeight="1" x14ac:dyDescent="0.25">
      <c r="A70" s="4" t="str">
        <f>"Z532D83349"</f>
        <v>Z532D83349</v>
      </c>
      <c r="B70" s="4" t="s">
        <v>13</v>
      </c>
      <c r="C70" s="4" t="s">
        <v>54</v>
      </c>
      <c r="D70" s="4" t="s">
        <v>9</v>
      </c>
      <c r="E70" s="4" t="s">
        <v>55</v>
      </c>
      <c r="F70" s="4" t="s">
        <v>55</v>
      </c>
      <c r="G70" s="5" t="s">
        <v>56</v>
      </c>
      <c r="H70" s="4" t="s">
        <v>57</v>
      </c>
      <c r="I70" s="5" t="s">
        <v>369</v>
      </c>
    </row>
    <row r="71" spans="1:9" ht="75" customHeight="1" x14ac:dyDescent="0.25">
      <c r="A71" s="4" t="str">
        <f>"Z972D4CB59"</f>
        <v>Z972D4CB59</v>
      </c>
      <c r="B71" s="4" t="s">
        <v>7</v>
      </c>
      <c r="C71" s="4" t="s">
        <v>58</v>
      </c>
      <c r="D71" s="4" t="s">
        <v>9</v>
      </c>
      <c r="E71" s="4" t="s">
        <v>370</v>
      </c>
      <c r="F71" s="4" t="s">
        <v>59</v>
      </c>
      <c r="G71" s="5" t="s">
        <v>60</v>
      </c>
      <c r="H71" s="4" t="s">
        <v>61</v>
      </c>
      <c r="I71" s="5" t="s">
        <v>62</v>
      </c>
    </row>
    <row r="72" spans="1:9" ht="67.5" customHeight="1" x14ac:dyDescent="0.25">
      <c r="A72" s="4" t="str">
        <f>"Z782C8B08E"</f>
        <v>Z782C8B08E</v>
      </c>
      <c r="B72" s="4" t="s">
        <v>13</v>
      </c>
      <c r="C72" s="4" t="s">
        <v>63</v>
      </c>
      <c r="D72" s="4" t="s">
        <v>9</v>
      </c>
      <c r="E72" s="4" t="s">
        <v>64</v>
      </c>
      <c r="F72" s="4" t="s">
        <v>64</v>
      </c>
      <c r="G72" s="5" t="s">
        <v>65</v>
      </c>
      <c r="H72" s="4" t="s">
        <v>66</v>
      </c>
      <c r="I72" s="5" t="s">
        <v>65</v>
      </c>
    </row>
    <row r="73" spans="1:9" ht="63.75" customHeight="1" x14ac:dyDescent="0.25">
      <c r="A73" s="4" t="str">
        <f>"ZBA2D46FCB"</f>
        <v>ZBA2D46FCB</v>
      </c>
      <c r="B73" s="4" t="s">
        <v>13</v>
      </c>
      <c r="C73" s="4" t="s">
        <v>67</v>
      </c>
      <c r="D73" s="4" t="s">
        <v>9</v>
      </c>
      <c r="E73" s="4" t="s">
        <v>68</v>
      </c>
      <c r="F73" s="4" t="s">
        <v>68</v>
      </c>
      <c r="G73" s="5" t="s">
        <v>69</v>
      </c>
      <c r="H73" s="4" t="s">
        <v>371</v>
      </c>
      <c r="I73" s="5" t="s">
        <v>69</v>
      </c>
    </row>
    <row r="74" spans="1:9" ht="50.25" customHeight="1" x14ac:dyDescent="0.25">
      <c r="A74" s="4" t="str">
        <f>"Z662BF76A8"</f>
        <v>Z662BF76A8</v>
      </c>
      <c r="B74" s="4" t="s">
        <v>7</v>
      </c>
      <c r="C74" s="4" t="s">
        <v>70</v>
      </c>
      <c r="D74" s="4" t="s">
        <v>9</v>
      </c>
      <c r="E74" s="4" t="s">
        <v>71</v>
      </c>
      <c r="F74" s="4" t="s">
        <v>71</v>
      </c>
      <c r="G74" s="5" t="s">
        <v>72</v>
      </c>
      <c r="H74" s="4" t="s">
        <v>372</v>
      </c>
      <c r="I74" s="5" t="s">
        <v>72</v>
      </c>
    </row>
    <row r="75" spans="1:9" ht="50.25" customHeight="1" x14ac:dyDescent="0.25">
      <c r="A75" s="4" t="str">
        <f>"ZF42B46232"</f>
        <v>ZF42B46232</v>
      </c>
      <c r="B75" s="4" t="s">
        <v>13</v>
      </c>
      <c r="C75" s="4" t="s">
        <v>74</v>
      </c>
      <c r="D75" s="4" t="s">
        <v>9</v>
      </c>
      <c r="E75" s="4" t="s">
        <v>75</v>
      </c>
      <c r="F75" s="4" t="s">
        <v>75</v>
      </c>
      <c r="G75" s="5" t="s">
        <v>76</v>
      </c>
      <c r="H75" s="4" t="s">
        <v>77</v>
      </c>
      <c r="I75" s="5" t="s">
        <v>76</v>
      </c>
    </row>
    <row r="76" spans="1:9" ht="50.25" customHeight="1" x14ac:dyDescent="0.25">
      <c r="A76" s="4" t="str">
        <f>"811323989E"</f>
        <v>811323989E</v>
      </c>
      <c r="B76" s="4" t="s">
        <v>13</v>
      </c>
      <c r="C76" s="4" t="s">
        <v>78</v>
      </c>
      <c r="D76" s="4" t="s">
        <v>29</v>
      </c>
      <c r="E76" s="4" t="s">
        <v>79</v>
      </c>
      <c r="F76" s="4" t="s">
        <v>79</v>
      </c>
      <c r="G76" s="5" t="s">
        <v>80</v>
      </c>
      <c r="H76" s="4" t="s">
        <v>81</v>
      </c>
      <c r="I76" s="5" t="s">
        <v>373</v>
      </c>
    </row>
    <row r="77" spans="1:9" ht="50.25" customHeight="1" x14ac:dyDescent="0.25">
      <c r="A77" s="4" t="str">
        <f>"81110309B1"</f>
        <v>81110309B1</v>
      </c>
      <c r="B77" s="4" t="s">
        <v>13</v>
      </c>
      <c r="C77" s="4" t="s">
        <v>82</v>
      </c>
      <c r="D77" s="4" t="s">
        <v>29</v>
      </c>
      <c r="E77" s="4" t="s">
        <v>79</v>
      </c>
      <c r="F77" s="4" t="s">
        <v>79</v>
      </c>
      <c r="G77" s="5" t="s">
        <v>83</v>
      </c>
      <c r="H77" s="4" t="s">
        <v>81</v>
      </c>
      <c r="I77" s="5" t="s">
        <v>374</v>
      </c>
    </row>
    <row r="78" spans="1:9" ht="50.25" customHeight="1" x14ac:dyDescent="0.25">
      <c r="A78" s="4" t="str">
        <f>"Z292BB54F5"</f>
        <v>Z292BB54F5</v>
      </c>
      <c r="B78" s="4" t="s">
        <v>13</v>
      </c>
      <c r="C78" s="4" t="s">
        <v>375</v>
      </c>
      <c r="D78" s="4" t="s">
        <v>9</v>
      </c>
      <c r="E78" s="4" t="s">
        <v>84</v>
      </c>
      <c r="F78" s="4" t="s">
        <v>84</v>
      </c>
      <c r="G78" s="5" t="s">
        <v>85</v>
      </c>
      <c r="H78" s="4" t="s">
        <v>86</v>
      </c>
      <c r="I78" s="5" t="s">
        <v>85</v>
      </c>
    </row>
    <row r="79" spans="1:9" ht="51" customHeight="1" x14ac:dyDescent="0.25">
      <c r="A79" s="4" t="str">
        <f>"Z612A88C25"</f>
        <v>Z612A88C25</v>
      </c>
      <c r="B79" s="4" t="s">
        <v>13</v>
      </c>
      <c r="C79" s="4" t="s">
        <v>87</v>
      </c>
      <c r="D79" s="4" t="s">
        <v>9</v>
      </c>
      <c r="E79" s="4" t="s">
        <v>88</v>
      </c>
      <c r="F79" s="4" t="s">
        <v>88</v>
      </c>
      <c r="G79" s="5" t="s">
        <v>23</v>
      </c>
      <c r="H79" s="4" t="s">
        <v>89</v>
      </c>
      <c r="I79" s="5" t="s">
        <v>376</v>
      </c>
    </row>
    <row r="80" spans="1:9" ht="51" customHeight="1" x14ac:dyDescent="0.25">
      <c r="A80" s="4" t="str">
        <f>"ZB82A82036"</f>
        <v>ZB82A82036</v>
      </c>
      <c r="B80" s="4" t="s">
        <v>13</v>
      </c>
      <c r="C80" s="4" t="s">
        <v>377</v>
      </c>
      <c r="D80" s="4" t="s">
        <v>9</v>
      </c>
      <c r="E80" s="4" t="s">
        <v>90</v>
      </c>
      <c r="F80" s="4" t="s">
        <v>90</v>
      </c>
      <c r="G80" s="5" t="s">
        <v>56</v>
      </c>
      <c r="H80" s="4" t="s">
        <v>378</v>
      </c>
      <c r="I80" s="5" t="s">
        <v>379</v>
      </c>
    </row>
    <row r="81" spans="1:9" ht="51" customHeight="1" x14ac:dyDescent="0.25">
      <c r="A81" s="4" t="str">
        <f>"Z272A54004"</f>
        <v>Z272A54004</v>
      </c>
      <c r="B81" s="4" t="s">
        <v>7</v>
      </c>
      <c r="C81" s="4" t="s">
        <v>91</v>
      </c>
      <c r="D81" s="4" t="s">
        <v>9</v>
      </c>
      <c r="E81" s="4" t="s">
        <v>92</v>
      </c>
      <c r="F81" s="4" t="s">
        <v>92</v>
      </c>
      <c r="G81" s="5" t="s">
        <v>93</v>
      </c>
      <c r="H81" s="4" t="s">
        <v>94</v>
      </c>
      <c r="I81" s="5" t="s">
        <v>380</v>
      </c>
    </row>
    <row r="82" spans="1:9" ht="117.75" customHeight="1" x14ac:dyDescent="0.25">
      <c r="A82" s="4" t="str">
        <f>"Z962A21A93"</f>
        <v>Z962A21A93</v>
      </c>
      <c r="B82" s="4" t="s">
        <v>13</v>
      </c>
      <c r="C82" s="4" t="s">
        <v>95</v>
      </c>
      <c r="D82" s="4" t="s">
        <v>9</v>
      </c>
      <c r="E82" s="4" t="s">
        <v>381</v>
      </c>
      <c r="F82" s="4" t="s">
        <v>96</v>
      </c>
      <c r="G82" s="5" t="s">
        <v>97</v>
      </c>
      <c r="H82" s="4" t="s">
        <v>382</v>
      </c>
      <c r="I82" s="5" t="s">
        <v>97</v>
      </c>
    </row>
    <row r="83" spans="1:9" ht="51" customHeight="1" x14ac:dyDescent="0.25">
      <c r="A83" s="4" t="str">
        <f>"ZB52A1831D"</f>
        <v>ZB52A1831D</v>
      </c>
      <c r="B83" s="4" t="s">
        <v>13</v>
      </c>
      <c r="C83" s="4" t="s">
        <v>98</v>
      </c>
      <c r="D83" s="4" t="s">
        <v>9</v>
      </c>
      <c r="E83" s="4" t="s">
        <v>99</v>
      </c>
      <c r="F83" s="4" t="s">
        <v>99</v>
      </c>
      <c r="G83" s="5" t="s">
        <v>73</v>
      </c>
      <c r="H83" s="4" t="s">
        <v>100</v>
      </c>
      <c r="I83" s="5" t="s">
        <v>383</v>
      </c>
    </row>
    <row r="84" spans="1:9" ht="89.25" customHeight="1" x14ac:dyDescent="0.25">
      <c r="A84" s="4" t="str">
        <f>"ZBA2953928"</f>
        <v>ZBA2953928</v>
      </c>
      <c r="B84" s="4" t="s">
        <v>13</v>
      </c>
      <c r="C84" s="4" t="s">
        <v>102</v>
      </c>
      <c r="D84" s="4" t="s">
        <v>9</v>
      </c>
      <c r="E84" s="4" t="s">
        <v>103</v>
      </c>
      <c r="F84" s="4" t="s">
        <v>103</v>
      </c>
      <c r="G84" s="5" t="s">
        <v>35</v>
      </c>
      <c r="H84" s="4" t="s">
        <v>384</v>
      </c>
      <c r="I84" s="5" t="s">
        <v>35</v>
      </c>
    </row>
    <row r="85" spans="1:9" ht="51" customHeight="1" x14ac:dyDescent="0.25">
      <c r="A85" s="4" t="str">
        <f>"Z2028BC8F4"</f>
        <v>Z2028BC8F4</v>
      </c>
      <c r="B85" s="4" t="s">
        <v>13</v>
      </c>
      <c r="C85" s="4" t="s">
        <v>104</v>
      </c>
      <c r="D85" s="4" t="s">
        <v>9</v>
      </c>
      <c r="E85" s="4" t="s">
        <v>105</v>
      </c>
      <c r="F85" s="4" t="s">
        <v>105</v>
      </c>
      <c r="G85" s="5" t="s">
        <v>106</v>
      </c>
      <c r="H85" s="4" t="s">
        <v>385</v>
      </c>
      <c r="I85" s="5" t="s">
        <v>386</v>
      </c>
    </row>
    <row r="86" spans="1:9" ht="51" customHeight="1" x14ac:dyDescent="0.25">
      <c r="A86" s="4" t="str">
        <f>"ZEB28A7E58"</f>
        <v>ZEB28A7E58</v>
      </c>
      <c r="B86" s="4" t="s">
        <v>13</v>
      </c>
      <c r="C86" s="4" t="s">
        <v>107</v>
      </c>
      <c r="D86" s="4" t="s">
        <v>9</v>
      </c>
      <c r="E86" s="4" t="s">
        <v>108</v>
      </c>
      <c r="F86" s="4" t="s">
        <v>108</v>
      </c>
      <c r="G86" s="5" t="s">
        <v>23</v>
      </c>
      <c r="H86" s="4" t="s">
        <v>109</v>
      </c>
      <c r="I86" s="5"/>
    </row>
    <row r="87" spans="1:9" ht="51" customHeight="1" x14ac:dyDescent="0.25">
      <c r="A87" s="4" t="str">
        <f>"7722828745"</f>
        <v>7722828745</v>
      </c>
      <c r="B87" s="4" t="s">
        <v>13</v>
      </c>
      <c r="C87" s="4" t="s">
        <v>110</v>
      </c>
      <c r="D87" s="4" t="s">
        <v>29</v>
      </c>
      <c r="E87" s="4" t="s">
        <v>111</v>
      </c>
      <c r="F87" s="4" t="s">
        <v>111</v>
      </c>
      <c r="G87" s="5" t="s">
        <v>112</v>
      </c>
      <c r="H87" s="4" t="s">
        <v>113</v>
      </c>
      <c r="I87" s="5" t="s">
        <v>387</v>
      </c>
    </row>
    <row r="88" spans="1:9" ht="111" customHeight="1" x14ac:dyDescent="0.25">
      <c r="A88" s="4" t="str">
        <f>"7851695FAC"</f>
        <v>7851695FAC</v>
      </c>
      <c r="B88" s="4" t="s">
        <v>7</v>
      </c>
      <c r="C88" s="4" t="s">
        <v>114</v>
      </c>
      <c r="D88" s="4" t="s">
        <v>29</v>
      </c>
      <c r="E88" s="4" t="s">
        <v>388</v>
      </c>
      <c r="F88" s="4" t="s">
        <v>115</v>
      </c>
      <c r="G88" s="5" t="s">
        <v>116</v>
      </c>
      <c r="H88" s="4" t="s">
        <v>113</v>
      </c>
      <c r="I88" s="5" t="s">
        <v>116</v>
      </c>
    </row>
    <row r="89" spans="1:9" ht="108" customHeight="1" x14ac:dyDescent="0.25">
      <c r="A89" s="4" t="str">
        <f>"7849855146"</f>
        <v>7849855146</v>
      </c>
      <c r="B89" s="4" t="s">
        <v>7</v>
      </c>
      <c r="C89" s="4" t="s">
        <v>117</v>
      </c>
      <c r="D89" s="4" t="s">
        <v>29</v>
      </c>
      <c r="E89" s="4" t="s">
        <v>389</v>
      </c>
      <c r="F89" s="4" t="s">
        <v>118</v>
      </c>
      <c r="G89" s="5" t="s">
        <v>119</v>
      </c>
      <c r="H89" s="4" t="s">
        <v>120</v>
      </c>
      <c r="I89" s="5" t="s">
        <v>119</v>
      </c>
    </row>
    <row r="90" spans="1:9" ht="66.75" customHeight="1" x14ac:dyDescent="0.25">
      <c r="A90" s="4" t="str">
        <f>"Z2427F40F5"</f>
        <v>Z2427F40F5</v>
      </c>
      <c r="B90" s="4" t="s">
        <v>13</v>
      </c>
      <c r="C90" s="4" t="s">
        <v>121</v>
      </c>
      <c r="D90" s="4" t="s">
        <v>9</v>
      </c>
      <c r="E90" s="4" t="s">
        <v>390</v>
      </c>
      <c r="F90" s="4" t="s">
        <v>122</v>
      </c>
      <c r="G90" s="5" t="s">
        <v>123</v>
      </c>
      <c r="H90" s="4" t="s">
        <v>124</v>
      </c>
      <c r="I90" s="5"/>
    </row>
    <row r="91" spans="1:9" ht="54.75" customHeight="1" x14ac:dyDescent="0.25">
      <c r="A91" s="4" t="str">
        <f>"7774738CC0"</f>
        <v>7774738CC0</v>
      </c>
      <c r="B91" s="4" t="s">
        <v>13</v>
      </c>
      <c r="C91" s="4" t="s">
        <v>125</v>
      </c>
      <c r="D91" s="4" t="s">
        <v>29</v>
      </c>
      <c r="E91" s="4" t="s">
        <v>391</v>
      </c>
      <c r="F91" s="4" t="s">
        <v>126</v>
      </c>
      <c r="G91" s="5" t="s">
        <v>127</v>
      </c>
      <c r="H91" s="4" t="s">
        <v>128</v>
      </c>
      <c r="I91" s="5" t="s">
        <v>129</v>
      </c>
    </row>
    <row r="92" spans="1:9" ht="54.75" customHeight="1" x14ac:dyDescent="0.25">
      <c r="A92" s="4" t="str">
        <f>"Z29278D419"</f>
        <v>Z29278D419</v>
      </c>
      <c r="B92" s="4" t="s">
        <v>13</v>
      </c>
      <c r="C92" s="4" t="s">
        <v>130</v>
      </c>
      <c r="D92" s="4" t="s">
        <v>9</v>
      </c>
      <c r="E92" s="4" t="s">
        <v>392</v>
      </c>
      <c r="F92" s="4" t="s">
        <v>131</v>
      </c>
      <c r="G92" s="5" t="s">
        <v>132</v>
      </c>
      <c r="H92" s="4" t="s">
        <v>133</v>
      </c>
      <c r="I92" s="5" t="s">
        <v>132</v>
      </c>
    </row>
    <row r="93" spans="1:9" ht="54.75" customHeight="1" x14ac:dyDescent="0.25">
      <c r="A93" s="4" t="str">
        <f>"Z4B285E5CC"</f>
        <v>Z4B285E5CC</v>
      </c>
      <c r="B93" s="4" t="s">
        <v>13</v>
      </c>
      <c r="C93" s="4" t="s">
        <v>134</v>
      </c>
      <c r="D93" s="4" t="s">
        <v>9</v>
      </c>
      <c r="E93" s="4" t="s">
        <v>135</v>
      </c>
      <c r="F93" s="4" t="s">
        <v>135</v>
      </c>
      <c r="G93" s="5" t="s">
        <v>136</v>
      </c>
      <c r="H93" s="4" t="s">
        <v>137</v>
      </c>
      <c r="I93" s="5" t="s">
        <v>136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Rainis</dc:creator>
  <cp:lastModifiedBy>Alberto Rainis</cp:lastModifiedBy>
  <dcterms:created xsi:type="dcterms:W3CDTF">2023-06-08T13:08:36Z</dcterms:created>
  <dcterms:modified xsi:type="dcterms:W3CDTF">2023-06-14T07:47:49Z</dcterms:modified>
</cp:coreProperties>
</file>