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gale\ANTICORRUZIONE E TRASPARENZA\2023\PUBBLICAZIONI SITO 2023\"/>
    </mc:Choice>
  </mc:AlternateContent>
  <xr:revisionPtr revIDLastSave="0" documentId="13_ncr:1_{B3F0B725-8395-4A7A-95AB-528438D467DD}" xr6:coauthVersionLast="47" xr6:coauthVersionMax="47" xr10:uidLastSave="{00000000-0000-0000-0000-000000000000}"/>
  <bookViews>
    <workbookView xWindow="-120" yWindow="-120" windowWidth="29040" windowHeight="15720" xr2:uid="{E566D453-2466-4CCC-935B-3A9C979DC12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9" i="1" l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</calcChain>
</file>

<file path=xl/sharedStrings.xml><?xml version="1.0" encoding="utf-8"?>
<sst xmlns="http://schemas.openxmlformats.org/spreadsheetml/2006/main" count="429" uniqueCount="326">
  <si>
    <t>CIG</t>
  </si>
  <si>
    <t>Oggetto</t>
  </si>
  <si>
    <t>Importo di aggiudicazione</t>
  </si>
  <si>
    <t>Importo somme liquidate</t>
  </si>
  <si>
    <t>data inizio-data ultimazione</t>
  </si>
  <si>
    <t>Codice fisc. - Elenco operatori invitati</t>
  </si>
  <si>
    <t>manutenzione evolutiva dei manuali di mestiere delle imprese ferroviarie</t>
  </si>
  <si>
    <t>04010730234-TRAINING SRL</t>
  </si>
  <si>
    <t>26400.0</t>
  </si>
  <si>
    <t>inizio 01/01/2021, ultimazione 31/12/2023</t>
  </si>
  <si>
    <t xml:space="preserve">PROROGA DEI SERVIZI DI INGEGNERIA DELLA MANUTENZIONE E DI PRESA IN CARICO DELLE FUNZIONI 2 E 3 DI SRM DELLA FLOTTA IN USO ALLA SOCIETA' FERROVIE UDINE CIVIDALE S.R.L. </t>
  </si>
  <si>
    <t>02892571205-MA.FER srl</t>
  </si>
  <si>
    <t>9000.0</t>
  </si>
  <si>
    <t>inizio 01/01/2021, ultimazione 31/01/2021</t>
  </si>
  <si>
    <t>Servizio di autocorse in rinforzo ai treni della SocietÃ  Ferrovie Udine Cividale sulla "linea Udine-Cividale"</t>
  </si>
  <si>
    <t>01420610931-ALIBUS INTERNATIONAL SRL</t>
  </si>
  <si>
    <t>74999.0</t>
  </si>
  <si>
    <t>inizio 23/12/2020, ultimazione 16/06/2021</t>
  </si>
  <si>
    <t>servizio tracce orarie merci - anno 2020-2021</t>
  </si>
  <si>
    <t>01585570581-Rete Ferroviaria Italiana s.p.a.</t>
  </si>
  <si>
    <t>6000.0</t>
  </si>
  <si>
    <t>inizio 13/12/2020, ultimazione 11/12/2021</t>
  </si>
  <si>
    <t>Servizio relativo all'utilizzo delle tracce orarie funzionali all'effettuazione di treni per traffico passeggeri a committenza pubblica (progetto MICOTRA) e dei servizi di cui al capitolo 5 del PIR - utenze GSMR</t>
  </si>
  <si>
    <t>600000.0</t>
  </si>
  <si>
    <t>INDIVIDUAZIONE DEL RESPONSABILE ESTERNO DEL SERVIZIO DI PREVENZIONE E PROTEZIONE AI SENSI DEL D.LGS. 81/2008 E AFFIDAMENTO DEL SERVIZIO DI GESTIONE DI TUTTI GLI INCOMBENTI NECESSARI ALLACQUISIZIONE E SUCCESSIVO MANTENIMENTO IN CAPO A FUC DELLE CERTIFICAZIONI ISO 14001 E OHSAS 18001</t>
  </si>
  <si>
    <t>08384021005-ACTA Logica di Progetto,03544450244-SICURYA SRL,02739220305-STUDIO SCANO ASSOCIATO,05635441214-S.I.S.,00883380321-SQS SERVIZI QUALITA' E SICUREZZA SRL,DDMGNN84B03F158W-Ing. Giovanni De Domenico,00526570395-IGEAM CONSULTING S.r.l.,00685340861-QSM S.R.L.,03794570261-eambiente s.r.l.,PDRMRA82S20A509A-STUDIO GESA,BRNCRS73H09L483C-STUDIO BRUNETTA,03014670610-IPAM SERVICE srl,01928870664-MDA SERVIZI SRL,02904890171-Studio Sanitas Srl,07692391217-EGM S.R.L.,05146710289-Exenet Srl,02242161202-NIER Ingegneria,01756750624-CAP&amp;G Consulting s.r.l.,00957690571-Basic S.r.l.,01757120629-Slalom Consulting srl,CMRVCN53M31Z110Y-Engineering &amp; Services (Ditta individuale di Ingegneria e Progettazione),01878180304-EUROSETTE S.r.l.,03115030797-STUDIO MAZZEO SCRL</t>
  </si>
  <si>
    <t>BRNCRS73H09L483C-STUDIO BRUNETTA</t>
  </si>
  <si>
    <t>139200.0</t>
  </si>
  <si>
    <t>inizio 01/12/2020, ultimazione 30/11/2024</t>
  </si>
  <si>
    <t>Sostituzione GII sulla linea Udine-Cividale</t>
  </si>
  <si>
    <t>04241290271-SE.GE.CO. SRL</t>
  </si>
  <si>
    <t>7170.0</t>
  </si>
  <si>
    <t>inizio 19/10/2020, ultimazione 04/12/2020</t>
  </si>
  <si>
    <t>Proroga incarico per lo svolgimento del servizio di elaborazione contabile, consulenza ed assistenza amministrativa e fiscale</t>
  </si>
  <si>
    <t>BRNSLV70T57L483M-Silvia Brini</t>
  </si>
  <si>
    <t>7000.0</t>
  </si>
  <si>
    <t>inizio 01/10/2020</t>
  </si>
  <si>
    <t>Proroga incarico per lo svolgimento di servizi vari relativi allamministrazione del personale della SocietÃ  Ferrovie Udine Cividale s.r.l.</t>
  </si>
  <si>
    <t>DNGRRT66T63L483G-Roberta Donaggio</t>
  </si>
  <si>
    <t>11000.0</t>
  </si>
  <si>
    <t>Servizio di formazione da remoto dei propri agenti tirocinanti PIPOL finalizzato all'integrazione del C.C. tipo B2 con competenze C.C. tipo B1 e conferimento competenze pratiche CC cat. B, come da Istruzione operativa del Sistema integrato Gestione Sicurezza e Manutenzione FUC codifica SM6.2IO1.2 All 1</t>
  </si>
  <si>
    <t>50140156394-SerForm Sagl - Centro Servizi &amp; Formazione</t>
  </si>
  <si>
    <t>2640.0</t>
  </si>
  <si>
    <t>inizio 25/09/2020, ultimazione 03/10/2020</t>
  </si>
  <si>
    <t xml:space="preserve">Convenzione per l'applicazione di uno sconto per l'acquisto di capi di abbigliamento di qualitÃ  e per l'emissione di buoni di acquisto nominativi a favore del personale della SocietÃ  Ferrovie Udine Cividale s.r.l. </t>
  </si>
  <si>
    <t>02367870306-arteni spa</t>
  </si>
  <si>
    <t>9088.52</t>
  </si>
  <si>
    <t>inizio 24/09/2020, ultimazione 23/09/2023</t>
  </si>
  <si>
    <t>2019.67</t>
  </si>
  <si>
    <t xml:space="preserve">servizio di autocorse sostitutive di treni soppressi della SocietÃ  Ferrovie Udine Cividale sulla linea "Udine - Cividale"    </t>
  </si>
  <si>
    <t>00500670310-AUTOSERVIZI F.V.G. S.P.A. - SAF,01024770313-TPL FVG S.c.a r.l.</t>
  </si>
  <si>
    <t>00500670310-AUTOSERVIZI F.V.G. S.P.A. - SAF</t>
  </si>
  <si>
    <t>149000.0</t>
  </si>
  <si>
    <t>inizio 14/09/2020, ultimazione 16/06/2021</t>
  </si>
  <si>
    <t>27038.88</t>
  </si>
  <si>
    <t>Riparazione perdita linea gas metano ed esecuzione della prova di tenuta presso Deposito FUC</t>
  </si>
  <si>
    <t>02468710302-Marcuzzi Mauro &amp; C. srl,02510810308-E.L. di Beltrame Loris S.a.s.</t>
  </si>
  <si>
    <t>02510810308-E.L. di Beltrame Loris S.a.s.</t>
  </si>
  <si>
    <t>550.0</t>
  </si>
  <si>
    <t>inizio 07/09/2020, ultimazione 21/09/2020</t>
  </si>
  <si>
    <t>Servizio di controllo della vegetazione, comprendente servizio di diserbo chimico della linea ferroviaria Udine-Cividale e relative pertinenze ed eventuali prestazioni accessorie di taglio alberi e falciatura erbe</t>
  </si>
  <si>
    <t>01568270209-TECNOFER SPA,02533620270-VENETA21 S.R.L.,01348530393-Servizi Ferroviari Integrati S.r.l. con socio unico,01810030369-Costruzioni edili Baraldini Quirino SpA,02537890218-Servizi Agrari Meccanizzati Srl Suedtiroler Agrar Maschinenringservice GMBH</t>
  </si>
  <si>
    <t>02533620270-VENETA21 S.R.L.</t>
  </si>
  <si>
    <t>25442.62</t>
  </si>
  <si>
    <t>inizio 03/08/2020, ultimazione 30/11/2022</t>
  </si>
  <si>
    <t>Lavori di rifacimento di numero 10 (dieci) saldature alluminotermiche difettose sulla linea.</t>
  </si>
  <si>
    <t>03395290178-Ing. De Aloe Costruzioni s.r.l.</t>
  </si>
  <si>
    <t>37120.0</t>
  </si>
  <si>
    <t>inizio 28/07/2020, ultimazione 28/08/2020</t>
  </si>
  <si>
    <t>Posa cavi elettrici per segnali di rallentamenti km 04+409--04+614 e km 08+298--08+617</t>
  </si>
  <si>
    <t>02083270302-S.I.E.L. di Pellizzari Gianluca e Iuri Denis Snc</t>
  </si>
  <si>
    <t>2300.0</t>
  </si>
  <si>
    <t>inizio 27/07/2020, ultimazione 31/07/2020</t>
  </si>
  <si>
    <t>Servizio di ripristino fiancata treno Stadler ATR 110 per rimozione graffiti</t>
  </si>
  <si>
    <t>02221160308-CARROZZERIA BONTA DI NICO E LUCA GIOMINI SNC</t>
  </si>
  <si>
    <t>4500.0</t>
  </si>
  <si>
    <t>inizio 22/07/2020, ultimazione 22/09/2020</t>
  </si>
  <si>
    <t>Progettazione (fattibilitÃ  tecnico economica, definitiva ed esecutiva) degli interventi di manutenzione straordinaria e risanamento conservativo dei ponti Roggia Cividina, Malina e Malina Matta.</t>
  </si>
  <si>
    <t>00806630323-Mercitalia Shunting &amp; Terminal</t>
  </si>
  <si>
    <t>38170.83</t>
  </si>
  <si>
    <t>inizio 09/07/2020</t>
  </si>
  <si>
    <t>Videoispezioni e indagini con georadar per attraversamenti linea ferroviaria</t>
  </si>
  <si>
    <t>02583570300-GEOMOK SRL</t>
  </si>
  <si>
    <t>1810.0</t>
  </si>
  <si>
    <t>inizio 07/07/2020, ultimazione 03/08/2020</t>
  </si>
  <si>
    <t>servizio di assunzione di responsabilitÃ  e fornitura delle figure di istruttore ferroviario relativamente a preparazione dei treni - accompagnamento dei treni - condotta dei treni e manutenzione dei veicoli</t>
  </si>
  <si>
    <t>CH50140156394-SerForm Sagl</t>
  </si>
  <si>
    <t>39900.0</t>
  </si>
  <si>
    <t>inizio 01/07/2020</t>
  </si>
  <si>
    <t>7640.0</t>
  </si>
  <si>
    <t>servizio di verifica e taratura degli strumenti di misura presenti presso l'impianto ferroviario ubicato a Udine in via Peschiera, 30</t>
  </si>
  <si>
    <t xml:space="preserve">02498930987-TRESCAL s.r.l.,01465450516-T.E.S.I. s.r.l.,03502820370-KIWA CERMET Italia S.p.A.,02540280969-NEMKO S.p.A. </t>
  </si>
  <si>
    <t>03502820370-KIWA CERMET Italia S.p.A.</t>
  </si>
  <si>
    <t>7695.0</t>
  </si>
  <si>
    <t>inizio 18/06/2020, ultimazione 17/06/2023</t>
  </si>
  <si>
    <t>2420.0</t>
  </si>
  <si>
    <t>servizio di noleggio locomotori classe 1216 per servizio micotra e relativa proroga</t>
  </si>
  <si>
    <t>ATU58119413-OBB-Produktion Gesellschaft mbH</t>
  </si>
  <si>
    <t>150000.0</t>
  </si>
  <si>
    <t>inizio 15/06/2020, ultimazione 30/09/2020</t>
  </si>
  <si>
    <t>136220.0</t>
  </si>
  <si>
    <t xml:space="preserve">Integrazione affidamento dell'incarico di Direttore Lavori e Coordinatore per la Sicurezza in fase di progettazione e di esecuzione per i seguenti lavori e forniture connesse:  Manutenzione ordinaria on condition su binari e scambi e Lavori all'armamento conseguenti la realizzazione, da parte di ANAS S.p.A., di un sottopasso stradale al km 13+516 della linea Udine Cividale. (integrazione dell'incarico per prestazioni professionali dovute alla formalizzazione di ulteriori ordini all'impresa appaltatrice)  </t>
  </si>
  <si>
    <t>02745660304-Studio tecnico Archimede s.r.l.</t>
  </si>
  <si>
    <t>925.0</t>
  </si>
  <si>
    <t>inizio 08/06/2020</t>
  </si>
  <si>
    <t xml:space="preserve">Integrazione incarico inerente i compiti di supporto al Responsabile Unico del Procedimento per lavori relativi a: ordinaria manutenzione su condizione a binari e scambi (1Â° lotto) e lavori all'armamento conseguenti alla realizzazione, da parte di ANAS S.p.A., di un sottopasso al km 13+516 (2Â° lotto) della linea Udine Cividale. (integrazione dell'incarico per prestazioni professionali dovute alla formalizzazione di ulteriori ordini all'impresa appaltatrice)  </t>
  </si>
  <si>
    <t>CRLRRT49M16L424X-Roberto Carollo</t>
  </si>
  <si>
    <t>1180.0</t>
  </si>
  <si>
    <t>inizio 08/06/2020, ultimazione 30/06/2020</t>
  </si>
  <si>
    <t>Controllo ad ultrasuoni delle rotaie in opera sulla linea Udine - Cividale</t>
  </si>
  <si>
    <t>03395290178-Ing. De Aloe Costruzioni s.r.l.,02391640212-m2 railgroup,03591450402-SAGA S.r.l.,01008081000-RFI SpA DTP Trieste ,00465390581-Commel Srl</t>
  </si>
  <si>
    <t>23350.0</t>
  </si>
  <si>
    <t>inizio 19/05/2020, ultimazione 24/07/2020</t>
  </si>
  <si>
    <t>Sostituzione 2 lastre in plexiglass pensilina stazione di Cividale</t>
  </si>
  <si>
    <t>01878570306-Vetreria Dolso e Busatto sas di BUSATTO LETIZIA</t>
  </si>
  <si>
    <t>2270.0</t>
  </si>
  <si>
    <t>inizio 15/05/2020, ultimazione 16/07/2020</t>
  </si>
  <si>
    <t>servizio di manutenzione programmata revisione P4 (6 anni / 600.000 Km) di n. 52 carri ferroviari EKK WAGON (Europejskie Konsorcjum Kolejowe Wagon sp. z.o.o.). e contestuale noleggio per 6 anni</t>
  </si>
  <si>
    <t>03353670239-E.C.M.S. S.R.L. con ruolo 01-MANDANTE,02579380300-TS Traction &amp; Service S.r.l. con ruolo 01-MANDANTE,01633680994-INRAIL SPA con ruolo 04-CAPOGRUPPO</t>
  </si>
  <si>
    <t>412420.0</t>
  </si>
  <si>
    <t>inizio 08/05/2020, ultimazione 30/06/2020</t>
  </si>
  <si>
    <t>AttivitÃ  di manutenzione di tipo RG (revisione generale) di una automotrice diesel Aln 663</t>
  </si>
  <si>
    <t>181500.0</t>
  </si>
  <si>
    <t>inizio 07/05/2020, ultimazione 31/08/2020</t>
  </si>
  <si>
    <t>ATTIVITA' DI SANIFICAZIONE DEI TRENI CONNESSO ALLEMERGENZA COVID-19</t>
  </si>
  <si>
    <t>02387660307-SANITECNICA S.R.L.</t>
  </si>
  <si>
    <t>39600.0</t>
  </si>
  <si>
    <t>inizio 26/03/2020, ultimazione 25/02/2021</t>
  </si>
  <si>
    <t>14400.0</t>
  </si>
  <si>
    <t xml:space="preserve">INCARICO PER ATTIVITA' DI ASSISTENZA GIUDIZIALE VOLTA A PROPORRE OPPOSIZIONE ALL'ORDINANZA CHE HA ACCOLTO IL RICORSO DI UN EX DIPENDENTE </t>
  </si>
  <si>
    <t xml:space="preserve">BTTDRN57T57Z345G-Adriana Battistutta </t>
  </si>
  <si>
    <t>9257.75</t>
  </si>
  <si>
    <t>inizio 20/03/2020</t>
  </si>
  <si>
    <t>Lavori di spostamento GII e inserimento spezzoni con relative saldature</t>
  </si>
  <si>
    <t>37099.3</t>
  </si>
  <si>
    <t>inizio 28/02/2020, ultimazione 13/03/2020</t>
  </si>
  <si>
    <t>36913.8</t>
  </si>
  <si>
    <t>Richiesta di offerta per lavori edili in sala ex Telegrafo della stazione di Udine RFI</t>
  </si>
  <si>
    <t>01381390309-MAGRO &amp; C. s.r.l.</t>
  </si>
  <si>
    <t>3930.0</t>
  </si>
  <si>
    <t>inizio 21/02/2020, ultimazione 31/07/2020</t>
  </si>
  <si>
    <t>Modifiche impianto elettrico stazione di Cividale del Friuli propedeutici all'installazione nuovi impianti SCMT</t>
  </si>
  <si>
    <t>3600.0</t>
  </si>
  <si>
    <t>inizio 21/02/2020, ultimazione 14/03/2020</t>
  </si>
  <si>
    <t>Richiesta per lavori all'armamento ferroviario presso il Deposito FUC di Udine e la stazione di Remanzacco della linea Udine-Cividale per il completamento dell'attrezzaggio della linea al sistema SCMT</t>
  </si>
  <si>
    <t>16925.4</t>
  </si>
  <si>
    <t>inizio 05/02/2020, ultimazione 13/03/2020</t>
  </si>
  <si>
    <t>16840.77</t>
  </si>
  <si>
    <t xml:space="preserve">LAVORI DI ORDINARIA MANUTENZIONE ON CONDITION ALL'ARMAMENTO SU BINARI E SCAMBI DELLA LINEA UDINE CIVIDALE. 1Â° LOTTO  ELIMINAZIONI DIFETTOSITA' RISCONTRATE IN SEDE DI VISITE E CONTROLLI PROGRAMMATI ALLA LINEA 2Â° LOTTO LAVORI PROPEDEUTICI E CONSEGUENTI ALLA COSTRUZIONE DI UN SOTTOPASSO STRADALE/CICLOPEDONALE, DA PARTE DI ANAS S.p.A. AL KM 13+516 CON SOPPRESSIONE DEL PL INTERFERENTE </t>
  </si>
  <si>
    <t>03395290178-Ing. De Aloe Costruzioni s.r.l.,01925561209-Costruzioni Linee Ferroviarie S.p.A.,00100690239-Angelo Mazzi Costruzioni Generali e Ferroviarie S.r.l.,01266900321-Juliafer S.r.l,02043270269-Cenedese S.p.A.,01360100133-Valsecchi Armamento Ferroviario S.r.l.,03832621001-GCF - Generale Costruzioni Ferroviarie S.p.A.,00320640261-CO.RAC.FER. S.r.l.,03680461005-Gefer SpA,08061650589-Salcef Group S.p.A.</t>
  </si>
  <si>
    <t>139262.65</t>
  </si>
  <si>
    <t>inizio 03/02/2020, ultimazione 10/03/2020</t>
  </si>
  <si>
    <t>138566.44</t>
  </si>
  <si>
    <t>servizio di trasporto dei dipendenti della SocietÃ  Ferrovie Udine Cividale s.r.l. dalla sede aziendale FUC (via Peschiera, 30 â€“ Udine) alla stazione Trieste C.le e viceversa</t>
  </si>
  <si>
    <t>DRGGLN63S19L483T-Dorigo Giuliano</t>
  </si>
  <si>
    <t>18620.0</t>
  </si>
  <si>
    <t>inizio 01/01/2020, ultimazione 28/02/2021</t>
  </si>
  <si>
    <t>11780.0</t>
  </si>
  <si>
    <t>servizio assicurazione vettoriale</t>
  </si>
  <si>
    <t>05032630963-ALLIANZ s.p.a.</t>
  </si>
  <si>
    <t>40500.0</t>
  </si>
  <si>
    <t>inizio 31/12/2019, ultimazione 31/12/2022</t>
  </si>
  <si>
    <t>13500.0</t>
  </si>
  <si>
    <t>servizio assicurazione corpi ferroviari</t>
  </si>
  <si>
    <t>120300.0</t>
  </si>
  <si>
    <t>40100.0</t>
  </si>
  <si>
    <t>revisione motore automotrice Stadler ATR 110.001</t>
  </si>
  <si>
    <t>00825470305-OFFICINA NORD DIESEL s.r.l.</t>
  </si>
  <si>
    <t>33257.95</t>
  </si>
  <si>
    <t>inizio 30/12/2019, ultimazione 31/03/2020</t>
  </si>
  <si>
    <t>servizio di accesso al sistema NTS per inserimento dati dellâ€™orario commerciale</t>
  </si>
  <si>
    <t>05403151003-Trenitalia S.p.A.</t>
  </si>
  <si>
    <t>980.0</t>
  </si>
  <si>
    <t>inizio 23/12/2019, ultimazione 22/12/2021</t>
  </si>
  <si>
    <t>Servizio relativo allâ€™utilizzo delle tracce orarie funzionali allâ€™effettuazione di corse prova per mantenimento competenze merci â€“ comprese le tracce e i servizi di cui al capitolo 5 del PIR</t>
  </si>
  <si>
    <t>01008081000-Rete Ferroviaria Italiana s.p.a.</t>
  </si>
  <si>
    <t>inizio 15/12/2019, ultimazione 12/12/2020</t>
  </si>
  <si>
    <t>1196.0</t>
  </si>
  <si>
    <t>servizio relativo allâ€™utilizzo delle tracce orarie per lâ€™effettuazione di treni per traffico passeggeri a committenza pubblica (progetto MICOTRA) e dei servizi di cui al capitolo 5 del PIR</t>
  </si>
  <si>
    <t>526505.53</t>
  </si>
  <si>
    <t>236742.52</t>
  </si>
  <si>
    <t>sostituzione strail PL12 km 8+011 linea Udine Cividale - Lastre in gomma vulcaniz tipo strail</t>
  </si>
  <si>
    <t>DE290329859-KRAIBURG STRAIL GMBH &amp; CO. KG</t>
  </si>
  <si>
    <t>32000.0</t>
  </si>
  <si>
    <t>inizio 09/12/2019, ultimazione 04/02/2020</t>
  </si>
  <si>
    <t>Fornitura traverse CAVP - tipo RFI 230 V 50E5</t>
  </si>
  <si>
    <t>03547730873-MARGARITELLI FERROVIARIA s.p.a.</t>
  </si>
  <si>
    <t>6456.0</t>
  </si>
  <si>
    <t>inizio 09/12/2019, ultimazione 22/01/2020</t>
  </si>
  <si>
    <t>servizio di verifica e taratura della strumentazione presente presso lâ€™officina/deposito della societÃ  ferrovie udine cividale s.r.l.</t>
  </si>
  <si>
    <t>03612250278-TECNAUTO GROUP s.r.l.</t>
  </si>
  <si>
    <t>2537.4</t>
  </si>
  <si>
    <t>inizio 26/11/2019, ultimazione 10/04/2020</t>
  </si>
  <si>
    <t>Servizio di manutenzione programmata impianti di sollevamento annuale e ispezione trimestrale funi e catene - compilazione libretto</t>
  </si>
  <si>
    <t>01524310305-Savio s.r.l.</t>
  </si>
  <si>
    <t>inizio 07/11/2019, ultimazione 06/11/2022</t>
  </si>
  <si>
    <t>2000.0</t>
  </si>
  <si>
    <t>servizio di autobus sostitutivi â€œa chiamataâ€ da utilizzarsi nei casi di sospensione/cancellazione del treno MICOTRA in ragione di eventi imprevedibili</t>
  </si>
  <si>
    <t>01420610931-Alibus International s.r.l.</t>
  </si>
  <si>
    <t>inizio 06/11/2019</t>
  </si>
  <si>
    <t>997.0</t>
  </si>
  <si>
    <t>SERVIZIO DI  CONDUZIONE E MANUTENZIONE IMPIANTI DI CLIMATIZZAZIONE ESTIVA E INVERNALE</t>
  </si>
  <si>
    <t>03604650287-Acegasapsamga servizi energetici spa</t>
  </si>
  <si>
    <t>11610.0</t>
  </si>
  <si>
    <t>inizio 24/10/2019, ultimazione 23/10/2024</t>
  </si>
  <si>
    <t>incarico per prestazione professionale "Direzione Lavori in Udine, Remanzacco, Cividale"</t>
  </si>
  <si>
    <t>CPPRRT66P12L483C-Cappellari geom. Roberto,DSTGNN68B05L736E-Di Stefano geom. Giovanni,MRSFBA63R06H816F-Moroso p.i. Fabio,00537050304-Dâ€™Orlando Engineering S.r.l.</t>
  </si>
  <si>
    <t>CPPRRT66P12L483C-Cappellari geom. Roberto</t>
  </si>
  <si>
    <t>11500.0</t>
  </si>
  <si>
    <t>inizio 11/10/2019</t>
  </si>
  <si>
    <t>5000.0</t>
  </si>
  <si>
    <t>Affidamento dei servizi di consulenza ed informatici in materia di rifiuti</t>
  </si>
  <si>
    <t>02781830308-NEDA AMBIENTE FVG s.r.l.</t>
  </si>
  <si>
    <t>inizio 09/10/2019, ultimazione 08/10/2022</t>
  </si>
  <si>
    <t>300.0</t>
  </si>
  <si>
    <t>incarico per lo svolgimento del servizio di elaborazione contabile, consulenza ed assistenza amministrativa e fiscale</t>
  </si>
  <si>
    <t>BRNSLV70T57L483M-dott.ssa Silvia Brini</t>
  </si>
  <si>
    <t>12000.0</t>
  </si>
  <si>
    <t>inizio 01/10/2019, ultimazione 30/09/2020</t>
  </si>
  <si>
    <t>3000.0</t>
  </si>
  <si>
    <t>incarico per lo svolgimento di servizi vari relativi allâ€™amministrazione del personale della SocietÃ  Ferrovie Udine Cividale s.r.l.</t>
  </si>
  <si>
    <t>DNGRRT66T63L483G-rag. Roberta Donaggio</t>
  </si>
  <si>
    <t>17500.0</t>
  </si>
  <si>
    <t>9092.0</t>
  </si>
  <si>
    <t>servizio di autocorse sostitutive di treni soppressi della SocietÃ  Ferrovie Udine Cividale sulla linea â€œUdine â€“ Cividaleâ€</t>
  </si>
  <si>
    <t>00500670310-AUTOSERVIZI F.V.G. S.p.A. â€“ SAF,00188590939-ATAP S.p.A.,84002020273-ATVO S.p.A. (San DonÃ  di Piave â€“ VE),00505830315-AZIENDA PROVINCIALE TRASPORTI S.p.A.,00977240324-TRIESTE TRASPORTI S.p.A.</t>
  </si>
  <si>
    <t>00500670310-AUTOSERVIZI F.V.G. S.p.A. â€“ SAF</t>
  </si>
  <si>
    <t>129634.31</t>
  </si>
  <si>
    <t>inizio 08/09/2019, ultimazione 13/06/2020</t>
  </si>
  <si>
    <t>64263.15</t>
  </si>
  <si>
    <t>incarico per straordinaria manutenzione fabbricato direzionale in Udine, via Peschiera 30 â€“ opere esterne</t>
  </si>
  <si>
    <t>MNCGPP55E14M088H-impresa Monachello Giuseppe</t>
  </si>
  <si>
    <t>15795.28</t>
  </si>
  <si>
    <t>inizio 25/07/2019, ultimazione 31/12/2019</t>
  </si>
  <si>
    <t>incarico per prestazioni professionali relative a: - attivitÃ  amministrative relative alla messa a norma dei container ufficio posti nellâ€™area nord della sede FUC ed ogni attivitÃ  a ciÃ² inerente; - Studio di fattibilitÃ  per la realizzazione di un impianto di lavaggio; - Cura delle pratiche amministrative/autorizzative relative alle opere da eseguirsi presso la sede FUC ed impianti ferroviari</t>
  </si>
  <si>
    <t>BRDMRA58P19L483V-geom. Mauro Braidotti</t>
  </si>
  <si>
    <t>inizio 25/07/2019</t>
  </si>
  <si>
    <t>Incarico per â€œ"AttivitÃ  aggiuntive di valutazione in qualitÃ  di NoBo e DeBo per messa in servizio nuovo CCS attivazione linea Udine Cividale in conformitÃ  al Decreto Legislativo 191/2010 attuazione della direttiva 2008/57/CE e 2009/131/CE relativa all'interoperabilitÃ  del sistema ferroviario comunitarioâ€</t>
  </si>
  <si>
    <t>11498640157-Bureau Veritas Italia S.p.A.</t>
  </si>
  <si>
    <t>7500.0</t>
  </si>
  <si>
    <t>inizio 17/07/2019, ultimazione 25/07/2019</t>
  </si>
  <si>
    <t>incarico per il servizio esternalizzato per il controllo su determinati adempimenti previsti dalle norme di cui al d.lgs. n. 231/2001, legge n. 190/2012, d.lgs. n. 33/2013 e d.lgs. n. 196/2003 e GDPR (regolamento UE)</t>
  </si>
  <si>
    <t>06047090961-AVVERA s.r.l.</t>
  </si>
  <si>
    <t>17400.0</t>
  </si>
  <si>
    <t>inizio 16/07/2019, ultimazione 15/07/2020</t>
  </si>
  <si>
    <t>8700.0</t>
  </si>
  <si>
    <t>incarico di Direttore Lavori e Coordinatore per la Sicurezza in fase di progettazione e di esecuzione per i seguenti lavori e forniture connesse:  Manutenzione ordinaria â€œon conditionâ€ su binari e scambi e lavori allâ€™armamento conseguenti la realizzazione, da parte di ANAS S.p.A., di un sottopasso stradale al km 13+516 della linea Udine Cividale</t>
  </si>
  <si>
    <t>02745660304-Claudio Fermani (Studio Tecnico Archimede s.r.l.)</t>
  </si>
  <si>
    <t>5800.0</t>
  </si>
  <si>
    <t>inizio 26/06/2019, ultimazione 06/04/2020</t>
  </si>
  <si>
    <t>incarico inerente i compiti di supporto al responsabile unico del procedimento per lavori relativi a: ordinaria manutenzione su condizione a binari e scambi (1Â° lotto) e lavori allâ€™armamento conseguenti alla realizzazione, da parte di ANAS s.p.a., di un sottopasso al km 13+516 (2Â° lotto) della linea Udine Cividale</t>
  </si>
  <si>
    <t>CRLRRT49M16L424X-ing. Roberto Carollo</t>
  </si>
  <si>
    <t>2850.0</t>
  </si>
  <si>
    <t>inizio 14/06/2019, ultimazione 06/04/2020</t>
  </si>
  <si>
    <t>2830.0</t>
  </si>
  <si>
    <t>Incarico per assistenza giudiziale. Costituzione in Giudizio avverso il ricorso RGL n. 324/2019 Tribunale di Udine</t>
  </si>
  <si>
    <t>BTTDRN57T57Z345G-Avv. Adriana Battistutta</t>
  </si>
  <si>
    <t>10542.74</t>
  </si>
  <si>
    <t>inizio 06/06/2019</t>
  </si>
  <si>
    <t>3208.5</t>
  </si>
  <si>
    <t>incarico servizio assistenza tecnico-amministrativa per soppressione Passaggi a Livello privati</t>
  </si>
  <si>
    <t>MLNGPP54M21H161T-geom. Giuseppe Molinaro</t>
  </si>
  <si>
    <t>inizio 31/05/2019</t>
  </si>
  <si>
    <t>servizio di noleggio di locomotive INRAIL SIEMENS MODELLI E.190.311, E.190.312, E.190.313 e E.190.314.</t>
  </si>
  <si>
    <t>01633680994-INRAIL S.p.a.</t>
  </si>
  <si>
    <t>260000.0</t>
  </si>
  <si>
    <t>inizio 16/05/2019, ultimazione 15/05/2021</t>
  </si>
  <si>
    <t>134722.3</t>
  </si>
  <si>
    <t>incarico per configurazione di server di condivisione documentale</t>
  </si>
  <si>
    <t>DGSFBA72E22L483W-ing. Fabio De Agostini</t>
  </si>
  <si>
    <t>1500.0</t>
  </si>
  <si>
    <t>inizio 16/05/2019, ultimazione 13/07/2020</t>
  </si>
  <si>
    <t>affidamento del servizio di consulenza legale per il settore dei contratti pubblici</t>
  </si>
  <si>
    <t>TSSDNL65L02F205A-DANILO TASSAN MAZZOCCO,CBRNDR62L04L483M-AVV. ANDREA CABRINI,RZNSRG56D05E098B-avv.Sergio Orzan,GFFLCU69T27Z353O-avv. Luca Guffanti,MRNMRC65E02G482J-avv.Marco Mariani</t>
  </si>
  <si>
    <t>TSSDNL65L02F205A-DANILO TASSAN MAZZOCCO</t>
  </si>
  <si>
    <t>76000.0</t>
  </si>
  <si>
    <t>59279.94</t>
  </si>
  <si>
    <t>fornitura Battery IOT SYSTEM</t>
  </si>
  <si>
    <t>07435611210-AXCENT System Engineering s.r.l.</t>
  </si>
  <si>
    <t>39864.0</t>
  </si>
  <si>
    <t>inizio 16/05/2019, ultimazione 31/12/2019</t>
  </si>
  <si>
    <t>affidamento del servizio di consulenza legale</t>
  </si>
  <si>
    <t>CDCSBN83S54C758F-avv. Sabina Cudicio,CDNNDR66M24L483U-avv. Andrea Cudini,NDLCLD66H29I904F-avv. Claudio Nadalin,GSPCST85R03L424J-avv. Cristiano Giovanni Gasparutti ,DLGMRA81P10L483J-avv.Mauro Dolegna</t>
  </si>
  <si>
    <t>DLGMRA81P10L483J-avv.Mauro Dolegna</t>
  </si>
  <si>
    <t>129600.0</t>
  </si>
  <si>
    <t>inizio 02/05/2019, ultimazione 01/05/2021</t>
  </si>
  <si>
    <t>32126.9</t>
  </si>
  <si>
    <t>incarico per il servizio di consulenza legale in materia di diritto del lavoro, delle relazioni sindacali e della previdenza sociale</t>
  </si>
  <si>
    <t>36000.0</t>
  </si>
  <si>
    <t>inizio 12/04/2019, ultimazione 11/04/2020</t>
  </si>
  <si>
    <t>incarico per indagini e prove tecnologiche sui ponti km 4+501, km 7+554, km 8+293, km 8+591 della linea Udine-Cividale allo scopo di verificarne lâ€™idoneitÃ  statica, le eventuali limitazioni e gli interventi necessari</t>
  </si>
  <si>
    <t>01288130212-4 EMME Service S.p.A.,02478810423-DRC S.r.l,02869860219-GEOLAND S.r.l</t>
  </si>
  <si>
    <t>01288130212-4 EMME Service S.p.A.</t>
  </si>
  <si>
    <t>38900.0</t>
  </si>
  <si>
    <t>inizio 08/04/2019</t>
  </si>
  <si>
    <t>appalto dei servizi di manutenzione degli apparati tecnologici di segnalamento e sicurezza, degli interventi a chiamata in regime di reperibilitÃ  sulla linea Ferroviaria Udine Cividale, per il periodo di anni 1 (uno) rinnovabile per un ulteriore anno</t>
  </si>
  <si>
    <t>02083270302-S.I.E.L. di Pellizzari G. e Iuri D. s.n.c.,02132990249-Piemme Impianti s.r.l.</t>
  </si>
  <si>
    <t>02083270302-S.I.E.L. di Pellizzari G. e Iuri D. s.n.c.</t>
  </si>
  <si>
    <t>146022.09</t>
  </si>
  <si>
    <t>inizio 26/03/2019, ultimazione 25/03/2021</t>
  </si>
  <si>
    <t>146022.12</t>
  </si>
  <si>
    <t>incarico per prestazione professionale connessa al collaudo statico di vani di servizio prefabbricati per impiantistica ferroviaria</t>
  </si>
  <si>
    <t>FRRGUO51T08C388B-ing. Ugo Ferrazzo</t>
  </si>
  <si>
    <t>832.0</t>
  </si>
  <si>
    <t>inizio 18/03/2019, ultimazione 11/06/2019</t>
  </si>
  <si>
    <t>fornitura piattaforma telematica e-procurement</t>
  </si>
  <si>
    <t>06188330150-MAGGIOLI S.p.a.,07189200723-Mediaconsult s.r.l.</t>
  </si>
  <si>
    <t>06188330150-MAGGIOLI S.p.a.</t>
  </si>
  <si>
    <t>16020.0</t>
  </si>
  <si>
    <t>inizio 13/03/2019, ultimazione 12/03/2021</t>
  </si>
  <si>
    <t>incarico per prestazioni professionali connesse alla costruzione, da parte di ANAS S.p.A., di un sottopasso al km 13+516 della linea Udine-Cividale â€“ Variante S.S. 54 del Friuli nel Comune di Cividale</t>
  </si>
  <si>
    <t>2500.0</t>
  </si>
  <si>
    <t>inizio 27/02/2019, ultimazione 30/09/2020</t>
  </si>
  <si>
    <t>software gestionale idoneo alle attivitÃ  di pianificazione degli interventi manutentivi sul materiale rotabile inserito nel parco macchine di FUC</t>
  </si>
  <si>
    <t>10145990965-PROCESS IT s.r.l.,01442240030-IBM Italia s.p.a,09417760155-SAP Italia S.p.a</t>
  </si>
  <si>
    <t>10145990965-PROCESS IT s.r.l.</t>
  </si>
  <si>
    <t>39200.0</t>
  </si>
  <si>
    <t>inizio 21/02/2019, ultimazione 31/12/2019</t>
  </si>
  <si>
    <t>500.0</t>
  </si>
  <si>
    <t>Software SaaS Oilweb xAD per la gestione del DAA telematico e per la telematizzazione delle Accise</t>
  </si>
  <si>
    <t>09893500158-SIC s.r.l.</t>
  </si>
  <si>
    <t>4650.0</t>
  </si>
  <si>
    <t>inizio 01/01/2019, ultimazione 31/12/2021</t>
  </si>
  <si>
    <t>1550.0</t>
  </si>
  <si>
    <t>Codice fisc. -Aggiudicatario</t>
  </si>
  <si>
    <t>Riepilogo affidamenti e contratti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</si>
</sst>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03574-9DB4-45D5-A3EA-A00AF416021E}">
  <dimension ref="A3:G81"/>
  <sheetViews>
    <sheetView tabSelected="1" zoomScale="70" zoomScaleNormal="70" workbookViewId="0">
      <selection activeCell="C5" sqref="C5"/>
    </sheetView>
  </sheetViews>
  <sheetFormatPr defaultColWidth="30.5703125" defaultRowHeight="15" x14ac:dyDescent="0.25"/>
  <cols>
    <col min="1" max="1" width="16" style="1" customWidth="1"/>
    <col min="2" max="2" width="94.28515625" style="1" customWidth="1"/>
    <col min="3" max="3" width="47.42578125" style="1" customWidth="1"/>
    <col min="4" max="4" width="47.5703125" style="1" customWidth="1"/>
    <col min="5" max="5" width="21.5703125" style="1" customWidth="1"/>
    <col min="6" max="6" width="43.7109375" style="1" customWidth="1"/>
    <col min="7" max="7" width="27.7109375" style="1" customWidth="1"/>
    <col min="8" max="8" width="20.42578125" style="1" customWidth="1"/>
    <col min="9" max="16384" width="30.5703125" style="1"/>
  </cols>
  <sheetData>
    <row r="3" spans="1:7" x14ac:dyDescent="0.25">
      <c r="A3" s="3" t="s">
        <v>325</v>
      </c>
    </row>
    <row r="5" spans="1:7" ht="47.25" customHeight="1" x14ac:dyDescent="0.25">
      <c r="A5" s="2" t="s">
        <v>0</v>
      </c>
      <c r="B5" s="2" t="s">
        <v>1</v>
      </c>
      <c r="C5" s="2" t="s">
        <v>5</v>
      </c>
      <c r="D5" s="2" t="s">
        <v>324</v>
      </c>
      <c r="E5" s="2" t="s">
        <v>2</v>
      </c>
      <c r="F5" s="2" t="s">
        <v>4</v>
      </c>
      <c r="G5" s="6" t="s">
        <v>3</v>
      </c>
    </row>
    <row r="6" spans="1:7" ht="50.25" customHeight="1" x14ac:dyDescent="0.25">
      <c r="A6" s="4" t="str">
        <f>"Z522FEC551"</f>
        <v>Z522FEC551</v>
      </c>
      <c r="B6" s="4" t="s">
        <v>6</v>
      </c>
      <c r="C6" s="4" t="s">
        <v>7</v>
      </c>
      <c r="D6" s="4" t="s">
        <v>7</v>
      </c>
      <c r="E6" s="5" t="s">
        <v>8</v>
      </c>
      <c r="F6" s="4" t="s">
        <v>9</v>
      </c>
      <c r="G6" s="5"/>
    </row>
    <row r="7" spans="1:7" ht="50.25" customHeight="1" x14ac:dyDescent="0.25">
      <c r="A7" s="4" t="str">
        <f>"7558501059"</f>
        <v>7558501059</v>
      </c>
      <c r="B7" s="4" t="s">
        <v>10</v>
      </c>
      <c r="C7" s="4" t="s">
        <v>11</v>
      </c>
      <c r="D7" s="4" t="s">
        <v>11</v>
      </c>
      <c r="E7" s="5" t="s">
        <v>12</v>
      </c>
      <c r="F7" s="4" t="s">
        <v>13</v>
      </c>
      <c r="G7" s="5"/>
    </row>
    <row r="8" spans="1:7" ht="50.25" customHeight="1" x14ac:dyDescent="0.25">
      <c r="A8" s="4" t="str">
        <f>"85670243DA"</f>
        <v>85670243DA</v>
      </c>
      <c r="B8" s="4" t="s">
        <v>14</v>
      </c>
      <c r="C8" s="4" t="s">
        <v>15</v>
      </c>
      <c r="D8" s="4" t="s">
        <v>15</v>
      </c>
      <c r="E8" s="5" t="s">
        <v>16</v>
      </c>
      <c r="F8" s="4" t="s">
        <v>17</v>
      </c>
      <c r="G8" s="5"/>
    </row>
    <row r="9" spans="1:7" ht="50.25" customHeight="1" x14ac:dyDescent="0.25">
      <c r="A9" s="4" t="str">
        <f>"Z51304FF4A"</f>
        <v>Z51304FF4A</v>
      </c>
      <c r="B9" s="4" t="s">
        <v>18</v>
      </c>
      <c r="C9" s="4" t="s">
        <v>19</v>
      </c>
      <c r="D9" s="4" t="s">
        <v>19</v>
      </c>
      <c r="E9" s="5" t="s">
        <v>20</v>
      </c>
      <c r="F9" s="4" t="s">
        <v>21</v>
      </c>
      <c r="G9" s="5"/>
    </row>
    <row r="10" spans="1:7" ht="50.25" customHeight="1" x14ac:dyDescent="0.25">
      <c r="A10" s="4" t="str">
        <f>"860383908E"</f>
        <v>860383908E</v>
      </c>
      <c r="B10" s="4" t="s">
        <v>22</v>
      </c>
      <c r="C10" s="4" t="s">
        <v>19</v>
      </c>
      <c r="D10" s="4" t="s">
        <v>19</v>
      </c>
      <c r="E10" s="5" t="s">
        <v>23</v>
      </c>
      <c r="F10" s="4" t="s">
        <v>21</v>
      </c>
      <c r="G10" s="5"/>
    </row>
    <row r="11" spans="1:7" ht="348" customHeight="1" x14ac:dyDescent="0.25">
      <c r="A11" s="4" t="str">
        <f>"82589805E6"</f>
        <v>82589805E6</v>
      </c>
      <c r="B11" s="4" t="s">
        <v>24</v>
      </c>
      <c r="C11" s="4" t="s">
        <v>25</v>
      </c>
      <c r="D11" s="4" t="s">
        <v>26</v>
      </c>
      <c r="E11" s="5" t="s">
        <v>27</v>
      </c>
      <c r="F11" s="4" t="s">
        <v>28</v>
      </c>
      <c r="G11" s="5"/>
    </row>
    <row r="12" spans="1:7" ht="50.25" customHeight="1" x14ac:dyDescent="0.25">
      <c r="A12" s="4" t="str">
        <f>"Z412E9C0D3"</f>
        <v>Z412E9C0D3</v>
      </c>
      <c r="B12" s="4" t="s">
        <v>29</v>
      </c>
      <c r="C12" s="4" t="s">
        <v>30</v>
      </c>
      <c r="D12" s="4" t="s">
        <v>30</v>
      </c>
      <c r="E12" s="5" t="s">
        <v>31</v>
      </c>
      <c r="F12" s="4" t="s">
        <v>32</v>
      </c>
      <c r="G12" s="5"/>
    </row>
    <row r="13" spans="1:7" ht="50.25" customHeight="1" x14ac:dyDescent="0.25">
      <c r="A13" s="4" t="str">
        <f>"Z2C2E8CCE9"</f>
        <v>Z2C2E8CCE9</v>
      </c>
      <c r="B13" s="4" t="s">
        <v>33</v>
      </c>
      <c r="C13" s="4" t="s">
        <v>34</v>
      </c>
      <c r="D13" s="4" t="s">
        <v>34</v>
      </c>
      <c r="E13" s="5" t="s">
        <v>35</v>
      </c>
      <c r="F13" s="4" t="s">
        <v>36</v>
      </c>
      <c r="G13" s="5"/>
    </row>
    <row r="14" spans="1:7" ht="50.25" customHeight="1" x14ac:dyDescent="0.25">
      <c r="A14" s="4" t="str">
        <f>"Z192EACF70"</f>
        <v>Z192EACF70</v>
      </c>
      <c r="B14" s="4" t="s">
        <v>37</v>
      </c>
      <c r="C14" s="4" t="s">
        <v>38</v>
      </c>
      <c r="D14" s="4" t="s">
        <v>38</v>
      </c>
      <c r="E14" s="5" t="s">
        <v>39</v>
      </c>
      <c r="F14" s="4" t="s">
        <v>36</v>
      </c>
      <c r="G14" s="5"/>
    </row>
    <row r="15" spans="1:7" ht="65.25" customHeight="1" x14ac:dyDescent="0.25">
      <c r="A15" s="4" t="str">
        <f>"Z7B2E78B0A"</f>
        <v>Z7B2E78B0A</v>
      </c>
      <c r="B15" s="4" t="s">
        <v>40</v>
      </c>
      <c r="C15" s="4" t="s">
        <v>41</v>
      </c>
      <c r="D15" s="4" t="s">
        <v>41</v>
      </c>
      <c r="E15" s="5" t="s">
        <v>42</v>
      </c>
      <c r="F15" s="4" t="s">
        <v>43</v>
      </c>
      <c r="G15" s="5"/>
    </row>
    <row r="16" spans="1:7" ht="50.25" customHeight="1" x14ac:dyDescent="0.25">
      <c r="A16" s="4" t="str">
        <f>"ZF52E6D147"</f>
        <v>ZF52E6D147</v>
      </c>
      <c r="B16" s="4" t="s">
        <v>44</v>
      </c>
      <c r="C16" s="4" t="s">
        <v>45</v>
      </c>
      <c r="D16" s="4" t="s">
        <v>45</v>
      </c>
      <c r="E16" s="5" t="s">
        <v>46</v>
      </c>
      <c r="F16" s="4" t="s">
        <v>47</v>
      </c>
      <c r="G16" s="5" t="s">
        <v>48</v>
      </c>
    </row>
    <row r="17" spans="1:7" ht="50.25" customHeight="1" x14ac:dyDescent="0.25">
      <c r="A17" s="4" t="str">
        <f>"84224444A9"</f>
        <v>84224444A9</v>
      </c>
      <c r="B17" s="4" t="s">
        <v>49</v>
      </c>
      <c r="C17" s="4" t="s">
        <v>50</v>
      </c>
      <c r="D17" s="4" t="s">
        <v>51</v>
      </c>
      <c r="E17" s="5" t="s">
        <v>52</v>
      </c>
      <c r="F17" s="4" t="s">
        <v>53</v>
      </c>
      <c r="G17" s="5" t="s">
        <v>54</v>
      </c>
    </row>
    <row r="18" spans="1:7" ht="50.25" customHeight="1" x14ac:dyDescent="0.25">
      <c r="A18" s="4" t="str">
        <f>"Z622E21AE6"</f>
        <v>Z622E21AE6</v>
      </c>
      <c r="B18" s="4" t="s">
        <v>55</v>
      </c>
      <c r="C18" s="4" t="s">
        <v>56</v>
      </c>
      <c r="D18" s="4" t="s">
        <v>57</v>
      </c>
      <c r="E18" s="5" t="s">
        <v>58</v>
      </c>
      <c r="F18" s="4" t="s">
        <v>59</v>
      </c>
      <c r="G18" s="5" t="s">
        <v>58</v>
      </c>
    </row>
    <row r="19" spans="1:7" ht="132" customHeight="1" x14ac:dyDescent="0.25">
      <c r="A19" s="4" t="str">
        <f>"Z1A2CF1422"</f>
        <v>Z1A2CF1422</v>
      </c>
      <c r="B19" s="4" t="s">
        <v>60</v>
      </c>
      <c r="C19" s="4" t="s">
        <v>61</v>
      </c>
      <c r="D19" s="4" t="s">
        <v>62</v>
      </c>
      <c r="E19" s="5" t="s">
        <v>63</v>
      </c>
      <c r="F19" s="4" t="s">
        <v>64</v>
      </c>
      <c r="G19" s="5"/>
    </row>
    <row r="20" spans="1:7" ht="50.25" customHeight="1" x14ac:dyDescent="0.25">
      <c r="A20" s="4" t="str">
        <f>"Z452DCBD4A"</f>
        <v>Z452DCBD4A</v>
      </c>
      <c r="B20" s="4" t="s">
        <v>65</v>
      </c>
      <c r="C20" s="4" t="s">
        <v>66</v>
      </c>
      <c r="D20" s="4" t="s">
        <v>66</v>
      </c>
      <c r="E20" s="5" t="s">
        <v>67</v>
      </c>
      <c r="F20" s="4" t="s">
        <v>68</v>
      </c>
      <c r="G20" s="5" t="s">
        <v>67</v>
      </c>
    </row>
    <row r="21" spans="1:7" ht="50.25" customHeight="1" x14ac:dyDescent="0.25">
      <c r="A21" s="4" t="str">
        <f>"Z3F2DCA038"</f>
        <v>Z3F2DCA038</v>
      </c>
      <c r="B21" s="4" t="s">
        <v>69</v>
      </c>
      <c r="C21" s="4" t="s">
        <v>70</v>
      </c>
      <c r="D21" s="4" t="s">
        <v>70</v>
      </c>
      <c r="E21" s="5" t="s">
        <v>71</v>
      </c>
      <c r="F21" s="4" t="s">
        <v>72</v>
      </c>
      <c r="G21" s="5" t="s">
        <v>71</v>
      </c>
    </row>
    <row r="22" spans="1:7" ht="50.25" customHeight="1" x14ac:dyDescent="0.25">
      <c r="A22" s="4" t="str">
        <f>"Z9D2DC0EF4"</f>
        <v>Z9D2DC0EF4</v>
      </c>
      <c r="B22" s="4" t="s">
        <v>73</v>
      </c>
      <c r="C22" s="4" t="s">
        <v>74</v>
      </c>
      <c r="D22" s="4" t="s">
        <v>74</v>
      </c>
      <c r="E22" s="5" t="s">
        <v>75</v>
      </c>
      <c r="F22" s="4" t="s">
        <v>76</v>
      </c>
      <c r="G22" s="5" t="s">
        <v>75</v>
      </c>
    </row>
    <row r="23" spans="1:7" ht="50.25" customHeight="1" x14ac:dyDescent="0.25">
      <c r="A23" s="4" t="str">
        <f>"Z5D2D79C0C"</f>
        <v>Z5D2D79C0C</v>
      </c>
      <c r="B23" s="4" t="s">
        <v>77</v>
      </c>
      <c r="C23" s="4" t="s">
        <v>78</v>
      </c>
      <c r="D23" s="4" t="s">
        <v>78</v>
      </c>
      <c r="E23" s="5" t="s">
        <v>79</v>
      </c>
      <c r="F23" s="4" t="s">
        <v>80</v>
      </c>
      <c r="G23" s="5"/>
    </row>
    <row r="24" spans="1:7" ht="50.25" customHeight="1" x14ac:dyDescent="0.25">
      <c r="A24" s="4" t="str">
        <f>"ZE62D7B535"</f>
        <v>ZE62D7B535</v>
      </c>
      <c r="B24" s="4" t="s">
        <v>81</v>
      </c>
      <c r="C24" s="4" t="s">
        <v>82</v>
      </c>
      <c r="D24" s="4" t="s">
        <v>82</v>
      </c>
      <c r="E24" s="5" t="s">
        <v>83</v>
      </c>
      <c r="F24" s="4" t="s">
        <v>84</v>
      </c>
      <c r="G24" s="5" t="s">
        <v>83</v>
      </c>
    </row>
    <row r="25" spans="1:7" ht="50.25" customHeight="1" x14ac:dyDescent="0.25">
      <c r="A25" s="4" t="str">
        <f>"Z532D83349"</f>
        <v>Z532D83349</v>
      </c>
      <c r="B25" s="4" t="s">
        <v>85</v>
      </c>
      <c r="C25" s="4" t="s">
        <v>86</v>
      </c>
      <c r="D25" s="4" t="s">
        <v>86</v>
      </c>
      <c r="E25" s="5" t="s">
        <v>87</v>
      </c>
      <c r="F25" s="4" t="s">
        <v>88</v>
      </c>
      <c r="G25" s="5" t="s">
        <v>89</v>
      </c>
    </row>
    <row r="26" spans="1:7" ht="50.25" customHeight="1" x14ac:dyDescent="0.25">
      <c r="A26" s="4" t="str">
        <f>"Z972D4CB59"</f>
        <v>Z972D4CB59</v>
      </c>
      <c r="B26" s="4" t="s">
        <v>90</v>
      </c>
      <c r="C26" s="4" t="s">
        <v>91</v>
      </c>
      <c r="D26" s="4" t="s">
        <v>92</v>
      </c>
      <c r="E26" s="5" t="s">
        <v>93</v>
      </c>
      <c r="F26" s="4" t="s">
        <v>94</v>
      </c>
      <c r="G26" s="5" t="s">
        <v>95</v>
      </c>
    </row>
    <row r="27" spans="1:7" ht="50.25" customHeight="1" x14ac:dyDescent="0.25">
      <c r="A27" s="4" t="str">
        <f>"84418101FE"</f>
        <v>84418101FE</v>
      </c>
      <c r="B27" s="4" t="s">
        <v>96</v>
      </c>
      <c r="C27" s="4" t="s">
        <v>97</v>
      </c>
      <c r="D27" s="4" t="s">
        <v>97</v>
      </c>
      <c r="E27" s="5" t="s">
        <v>98</v>
      </c>
      <c r="F27" s="4" t="s">
        <v>99</v>
      </c>
      <c r="G27" s="5" t="s">
        <v>100</v>
      </c>
    </row>
    <row r="28" spans="1:7" ht="123.75" customHeight="1" x14ac:dyDescent="0.25">
      <c r="A28" s="4" t="str">
        <f>"ZBF2D3DC1C"</f>
        <v>ZBF2D3DC1C</v>
      </c>
      <c r="B28" s="4" t="s">
        <v>101</v>
      </c>
      <c r="C28" s="4" t="s">
        <v>102</v>
      </c>
      <c r="D28" s="4" t="s">
        <v>102</v>
      </c>
      <c r="E28" s="5" t="s">
        <v>103</v>
      </c>
      <c r="F28" s="4" t="s">
        <v>104</v>
      </c>
      <c r="G28" s="5" t="s">
        <v>103</v>
      </c>
    </row>
    <row r="29" spans="1:7" ht="90" customHeight="1" x14ac:dyDescent="0.25">
      <c r="A29" s="4" t="str">
        <f>"ZB42D3DD11"</f>
        <v>ZB42D3DD11</v>
      </c>
      <c r="B29" s="4" t="s">
        <v>105</v>
      </c>
      <c r="C29" s="4" t="s">
        <v>106</v>
      </c>
      <c r="D29" s="4" t="s">
        <v>106</v>
      </c>
      <c r="E29" s="5" t="s">
        <v>107</v>
      </c>
      <c r="F29" s="4" t="s">
        <v>108</v>
      </c>
      <c r="G29" s="5" t="s">
        <v>107</v>
      </c>
    </row>
    <row r="30" spans="1:7" ht="105" customHeight="1" x14ac:dyDescent="0.25">
      <c r="A30" s="4" t="str">
        <f>"Z7C2D0A320"</f>
        <v>Z7C2D0A320</v>
      </c>
      <c r="B30" s="4" t="s">
        <v>109</v>
      </c>
      <c r="C30" s="4" t="s">
        <v>110</v>
      </c>
      <c r="D30" s="4" t="s">
        <v>66</v>
      </c>
      <c r="E30" s="5" t="s">
        <v>111</v>
      </c>
      <c r="F30" s="4" t="s">
        <v>112</v>
      </c>
      <c r="G30" s="5" t="s">
        <v>111</v>
      </c>
    </row>
    <row r="31" spans="1:7" ht="50.25" customHeight="1" x14ac:dyDescent="0.25">
      <c r="A31" s="4" t="str">
        <f>"ZD22CF41CE"</f>
        <v>ZD22CF41CE</v>
      </c>
      <c r="B31" s="4" t="s">
        <v>113</v>
      </c>
      <c r="C31" s="4" t="s">
        <v>114</v>
      </c>
      <c r="D31" s="4" t="s">
        <v>114</v>
      </c>
      <c r="E31" s="5" t="s">
        <v>115</v>
      </c>
      <c r="F31" s="4" t="s">
        <v>116</v>
      </c>
      <c r="G31" s="5" t="s">
        <v>115</v>
      </c>
    </row>
    <row r="32" spans="1:7" ht="98.25" customHeight="1" x14ac:dyDescent="0.25">
      <c r="A32" s="4" t="str">
        <f>"8269913419"</f>
        <v>8269913419</v>
      </c>
      <c r="B32" s="4" t="s">
        <v>117</v>
      </c>
      <c r="C32" s="4" t="s">
        <v>118</v>
      </c>
      <c r="D32" s="4" t="s">
        <v>118</v>
      </c>
      <c r="E32" s="5" t="s">
        <v>119</v>
      </c>
      <c r="F32" s="4" t="s">
        <v>120</v>
      </c>
      <c r="G32" s="5"/>
    </row>
    <row r="33" spans="1:7" ht="50.25" customHeight="1" x14ac:dyDescent="0.25">
      <c r="A33" s="4" t="str">
        <f>"7973066E31"</f>
        <v>7973066E31</v>
      </c>
      <c r="B33" s="4" t="s">
        <v>121</v>
      </c>
      <c r="C33" s="4" t="s">
        <v>11</v>
      </c>
      <c r="D33" s="4" t="s">
        <v>11</v>
      </c>
      <c r="E33" s="5" t="s">
        <v>122</v>
      </c>
      <c r="F33" s="4" t="s">
        <v>123</v>
      </c>
      <c r="G33" s="5"/>
    </row>
    <row r="34" spans="1:7" ht="50.25" customHeight="1" x14ac:dyDescent="0.25">
      <c r="A34" s="4" t="str">
        <f>"Z782C8B08E"</f>
        <v>Z782C8B08E</v>
      </c>
      <c r="B34" s="4" t="s">
        <v>124</v>
      </c>
      <c r="C34" s="4" t="s">
        <v>125</v>
      </c>
      <c r="D34" s="4" t="s">
        <v>125</v>
      </c>
      <c r="E34" s="5" t="s">
        <v>126</v>
      </c>
      <c r="F34" s="4" t="s">
        <v>127</v>
      </c>
      <c r="G34" s="5" t="s">
        <v>128</v>
      </c>
    </row>
    <row r="35" spans="1:7" ht="50.25" customHeight="1" x14ac:dyDescent="0.25">
      <c r="A35" s="4" t="str">
        <f>"ZBA2D46FCB"</f>
        <v>ZBA2D46FCB</v>
      </c>
      <c r="B35" s="4" t="s">
        <v>129</v>
      </c>
      <c r="C35" s="4" t="s">
        <v>130</v>
      </c>
      <c r="D35" s="4" t="s">
        <v>130</v>
      </c>
      <c r="E35" s="5" t="s">
        <v>131</v>
      </c>
      <c r="F35" s="4" t="s">
        <v>132</v>
      </c>
      <c r="G35" s="5"/>
    </row>
    <row r="36" spans="1:7" ht="50.25" customHeight="1" x14ac:dyDescent="0.25">
      <c r="A36" s="4" t="str">
        <f>"Z5C2C74614"</f>
        <v>Z5C2C74614</v>
      </c>
      <c r="B36" s="4" t="s">
        <v>133</v>
      </c>
      <c r="C36" s="4" t="s">
        <v>66</v>
      </c>
      <c r="D36" s="4" t="s">
        <v>66</v>
      </c>
      <c r="E36" s="5" t="s">
        <v>134</v>
      </c>
      <c r="F36" s="4" t="s">
        <v>135</v>
      </c>
      <c r="G36" s="5" t="s">
        <v>136</v>
      </c>
    </row>
    <row r="37" spans="1:7" ht="50.25" customHeight="1" x14ac:dyDescent="0.25">
      <c r="A37" s="4" t="str">
        <f>"Z662BF76A8"</f>
        <v>Z662BF76A8</v>
      </c>
      <c r="B37" s="4" t="s">
        <v>137</v>
      </c>
      <c r="C37" s="4" t="s">
        <v>138</v>
      </c>
      <c r="D37" s="4" t="s">
        <v>138</v>
      </c>
      <c r="E37" s="5" t="s">
        <v>139</v>
      </c>
      <c r="F37" s="4" t="s">
        <v>140</v>
      </c>
      <c r="G37" s="5"/>
    </row>
    <row r="38" spans="1:7" ht="50.25" customHeight="1" x14ac:dyDescent="0.25">
      <c r="A38" s="4" t="str">
        <f>"Z0B2C0147F"</f>
        <v>Z0B2C0147F</v>
      </c>
      <c r="B38" s="4" t="s">
        <v>141</v>
      </c>
      <c r="C38" s="4" t="s">
        <v>70</v>
      </c>
      <c r="D38" s="4" t="s">
        <v>70</v>
      </c>
      <c r="E38" s="5" t="s">
        <v>142</v>
      </c>
      <c r="F38" s="4" t="s">
        <v>143</v>
      </c>
      <c r="G38" s="5" t="s">
        <v>142</v>
      </c>
    </row>
    <row r="39" spans="1:7" ht="58.5" customHeight="1" x14ac:dyDescent="0.25">
      <c r="A39" s="4" t="str">
        <f>"Z792BD006F"</f>
        <v>Z792BD006F</v>
      </c>
      <c r="B39" s="4" t="s">
        <v>144</v>
      </c>
      <c r="C39" s="4" t="s">
        <v>66</v>
      </c>
      <c r="D39" s="4" t="s">
        <v>66</v>
      </c>
      <c r="E39" s="5" t="s">
        <v>145</v>
      </c>
      <c r="F39" s="4" t="s">
        <v>146</v>
      </c>
      <c r="G39" s="5" t="s">
        <v>147</v>
      </c>
    </row>
    <row r="40" spans="1:7" ht="167.25" customHeight="1" x14ac:dyDescent="0.25">
      <c r="A40" s="4" t="str">
        <f>"7958445C90"</f>
        <v>7958445C90</v>
      </c>
      <c r="B40" s="4" t="s">
        <v>148</v>
      </c>
      <c r="C40" s="4" t="s">
        <v>149</v>
      </c>
      <c r="D40" s="4" t="s">
        <v>66</v>
      </c>
      <c r="E40" s="5" t="s">
        <v>150</v>
      </c>
      <c r="F40" s="4" t="s">
        <v>151</v>
      </c>
      <c r="G40" s="5" t="s">
        <v>152</v>
      </c>
    </row>
    <row r="41" spans="1:7" ht="50.25" customHeight="1" x14ac:dyDescent="0.25">
      <c r="A41" s="4" t="str">
        <f>"ZF42B46232"</f>
        <v>ZF42B46232</v>
      </c>
      <c r="B41" s="4" t="s">
        <v>153</v>
      </c>
      <c r="C41" s="4" t="s">
        <v>154</v>
      </c>
      <c r="D41" s="4" t="s">
        <v>154</v>
      </c>
      <c r="E41" s="5" t="s">
        <v>155</v>
      </c>
      <c r="F41" s="4" t="s">
        <v>156</v>
      </c>
      <c r="G41" s="5" t="s">
        <v>157</v>
      </c>
    </row>
    <row r="42" spans="1:7" ht="50.25" customHeight="1" x14ac:dyDescent="0.25">
      <c r="A42" s="4" t="str">
        <f>"811323989E"</f>
        <v>811323989E</v>
      </c>
      <c r="B42" s="4" t="s">
        <v>158</v>
      </c>
      <c r="C42" s="4" t="s">
        <v>159</v>
      </c>
      <c r="D42" s="4" t="s">
        <v>159</v>
      </c>
      <c r="E42" s="5" t="s">
        <v>160</v>
      </c>
      <c r="F42" s="4" t="s">
        <v>161</v>
      </c>
      <c r="G42" s="5" t="s">
        <v>162</v>
      </c>
    </row>
    <row r="43" spans="1:7" ht="50.25" customHeight="1" x14ac:dyDescent="0.25">
      <c r="A43" s="4" t="str">
        <f>"81110309B1"</f>
        <v>81110309B1</v>
      </c>
      <c r="B43" s="4" t="s">
        <v>163</v>
      </c>
      <c r="C43" s="4" t="s">
        <v>159</v>
      </c>
      <c r="D43" s="4" t="s">
        <v>159</v>
      </c>
      <c r="E43" s="5" t="s">
        <v>164</v>
      </c>
      <c r="F43" s="4" t="s">
        <v>161</v>
      </c>
      <c r="G43" s="5" t="s">
        <v>165</v>
      </c>
    </row>
    <row r="44" spans="1:7" ht="50.25" customHeight="1" x14ac:dyDescent="0.25">
      <c r="A44" s="4" t="str">
        <f>"Z542B6600E"</f>
        <v>Z542B6600E</v>
      </c>
      <c r="B44" s="4" t="s">
        <v>166</v>
      </c>
      <c r="C44" s="4" t="s">
        <v>167</v>
      </c>
      <c r="D44" s="4" t="s">
        <v>167</v>
      </c>
      <c r="E44" s="5" t="s">
        <v>168</v>
      </c>
      <c r="F44" s="4" t="s">
        <v>169</v>
      </c>
      <c r="G44" s="5" t="s">
        <v>168</v>
      </c>
    </row>
    <row r="45" spans="1:7" ht="50.25" customHeight="1" x14ac:dyDescent="0.25">
      <c r="A45" s="4" t="str">
        <f>"Z292BB54F5"</f>
        <v>Z292BB54F5</v>
      </c>
      <c r="B45" s="4" t="s">
        <v>170</v>
      </c>
      <c r="C45" s="4" t="s">
        <v>171</v>
      </c>
      <c r="D45" s="4" t="s">
        <v>171</v>
      </c>
      <c r="E45" s="5" t="s">
        <v>172</v>
      </c>
      <c r="F45" s="4" t="s">
        <v>173</v>
      </c>
      <c r="G45" s="5" t="s">
        <v>172</v>
      </c>
    </row>
    <row r="46" spans="1:7" ht="50.25" customHeight="1" x14ac:dyDescent="0.25">
      <c r="A46" s="4" t="str">
        <f>"Z7B2BB943D"</f>
        <v>Z7B2BB943D</v>
      </c>
      <c r="B46" s="4" t="s">
        <v>174</v>
      </c>
      <c r="C46" s="4" t="s">
        <v>175</v>
      </c>
      <c r="D46" s="4" t="s">
        <v>175</v>
      </c>
      <c r="E46" s="5" t="s">
        <v>20</v>
      </c>
      <c r="F46" s="4" t="s">
        <v>176</v>
      </c>
      <c r="G46" s="5" t="s">
        <v>177</v>
      </c>
    </row>
    <row r="47" spans="1:7" ht="50.25" customHeight="1" x14ac:dyDescent="0.25">
      <c r="A47" s="4" t="str">
        <f>"818429343D"</f>
        <v>818429343D</v>
      </c>
      <c r="B47" s="4" t="s">
        <v>178</v>
      </c>
      <c r="C47" s="4" t="s">
        <v>175</v>
      </c>
      <c r="D47" s="4" t="s">
        <v>175</v>
      </c>
      <c r="E47" s="5" t="s">
        <v>179</v>
      </c>
      <c r="F47" s="4" t="s">
        <v>176</v>
      </c>
      <c r="G47" s="5" t="s">
        <v>180</v>
      </c>
    </row>
    <row r="48" spans="1:7" ht="50.25" customHeight="1" x14ac:dyDescent="0.25">
      <c r="A48" s="4" t="str">
        <f>"0000000000"</f>
        <v>0000000000</v>
      </c>
      <c r="B48" s="4" t="s">
        <v>181</v>
      </c>
      <c r="C48" s="4" t="s">
        <v>182</v>
      </c>
      <c r="D48" s="4" t="s">
        <v>182</v>
      </c>
      <c r="E48" s="5" t="s">
        <v>183</v>
      </c>
      <c r="F48" s="4" t="s">
        <v>184</v>
      </c>
      <c r="G48" s="5" t="s">
        <v>183</v>
      </c>
    </row>
    <row r="49" spans="1:7" ht="50.25" customHeight="1" x14ac:dyDescent="0.25">
      <c r="A49" s="4" t="str">
        <f>"Z102B035CD"</f>
        <v>Z102B035CD</v>
      </c>
      <c r="B49" s="4" t="s">
        <v>185</v>
      </c>
      <c r="C49" s="4" t="s">
        <v>186</v>
      </c>
      <c r="D49" s="4" t="s">
        <v>186</v>
      </c>
      <c r="E49" s="5" t="s">
        <v>187</v>
      </c>
      <c r="F49" s="4" t="s">
        <v>188</v>
      </c>
      <c r="G49" s="5" t="s">
        <v>187</v>
      </c>
    </row>
    <row r="50" spans="1:7" ht="50.25" customHeight="1" x14ac:dyDescent="0.25">
      <c r="A50" s="4" t="str">
        <f>"ZE52AD540D"</f>
        <v>ZE52AD540D</v>
      </c>
      <c r="B50" s="4" t="s">
        <v>189</v>
      </c>
      <c r="C50" s="4" t="s">
        <v>190</v>
      </c>
      <c r="D50" s="4" t="s">
        <v>190</v>
      </c>
      <c r="E50" s="5" t="s">
        <v>191</v>
      </c>
      <c r="F50" s="4" t="s">
        <v>192</v>
      </c>
      <c r="G50" s="5"/>
    </row>
    <row r="51" spans="1:7" ht="50.25" customHeight="1" x14ac:dyDescent="0.25">
      <c r="A51" s="4" t="str">
        <f>"Z612A88C25"</f>
        <v>Z612A88C25</v>
      </c>
      <c r="B51" s="4" t="s">
        <v>193</v>
      </c>
      <c r="C51" s="4" t="s">
        <v>194</v>
      </c>
      <c r="D51" s="4" t="s">
        <v>194</v>
      </c>
      <c r="E51" s="5" t="s">
        <v>20</v>
      </c>
      <c r="F51" s="4" t="s">
        <v>195</v>
      </c>
      <c r="G51" s="5" t="s">
        <v>196</v>
      </c>
    </row>
    <row r="52" spans="1:7" ht="50.25" customHeight="1" x14ac:dyDescent="0.25">
      <c r="A52" s="4" t="str">
        <f>"ZB82A82036"</f>
        <v>ZB82A82036</v>
      </c>
      <c r="B52" s="4" t="s">
        <v>197</v>
      </c>
      <c r="C52" s="4" t="s">
        <v>198</v>
      </c>
      <c r="D52" s="4" t="s">
        <v>198</v>
      </c>
      <c r="E52" s="5" t="s">
        <v>87</v>
      </c>
      <c r="F52" s="4" t="s">
        <v>199</v>
      </c>
      <c r="G52" s="5" t="s">
        <v>200</v>
      </c>
    </row>
    <row r="53" spans="1:7" ht="50.25" customHeight="1" x14ac:dyDescent="0.25">
      <c r="A53" s="4" t="str">
        <f>"Z272A54004"</f>
        <v>Z272A54004</v>
      </c>
      <c r="B53" s="4" t="s">
        <v>201</v>
      </c>
      <c r="C53" s="4" t="s">
        <v>202</v>
      </c>
      <c r="D53" s="4" t="s">
        <v>202</v>
      </c>
      <c r="E53" s="5" t="s">
        <v>203</v>
      </c>
      <c r="F53" s="4" t="s">
        <v>204</v>
      </c>
      <c r="G53" s="5"/>
    </row>
    <row r="54" spans="1:7" ht="100.5" customHeight="1" x14ac:dyDescent="0.25">
      <c r="A54" s="4" t="str">
        <f>"Z962A21A93"</f>
        <v>Z962A21A93</v>
      </c>
      <c r="B54" s="4" t="s">
        <v>205</v>
      </c>
      <c r="C54" s="4" t="s">
        <v>206</v>
      </c>
      <c r="D54" s="4" t="s">
        <v>207</v>
      </c>
      <c r="E54" s="5" t="s">
        <v>208</v>
      </c>
      <c r="F54" s="4" t="s">
        <v>209</v>
      </c>
      <c r="G54" s="5" t="s">
        <v>210</v>
      </c>
    </row>
    <row r="55" spans="1:7" ht="50.25" customHeight="1" x14ac:dyDescent="0.25">
      <c r="A55" s="4" t="str">
        <f>"ZB52A1831D"</f>
        <v>ZB52A1831D</v>
      </c>
      <c r="B55" s="4" t="s">
        <v>211</v>
      </c>
      <c r="C55" s="4" t="s">
        <v>212</v>
      </c>
      <c r="D55" s="4" t="s">
        <v>212</v>
      </c>
      <c r="E55" s="5" t="s">
        <v>142</v>
      </c>
      <c r="F55" s="4" t="s">
        <v>213</v>
      </c>
      <c r="G55" s="5" t="s">
        <v>214</v>
      </c>
    </row>
    <row r="56" spans="1:7" ht="50.25" customHeight="1" x14ac:dyDescent="0.25">
      <c r="A56" s="4" t="str">
        <f>"Z81286ACAE"</f>
        <v>Z81286ACAE</v>
      </c>
      <c r="B56" s="4" t="s">
        <v>215</v>
      </c>
      <c r="C56" s="4" t="s">
        <v>216</v>
      </c>
      <c r="D56" s="4" t="s">
        <v>216</v>
      </c>
      <c r="E56" s="5" t="s">
        <v>217</v>
      </c>
      <c r="F56" s="4" t="s">
        <v>218</v>
      </c>
      <c r="G56" s="5" t="s">
        <v>219</v>
      </c>
    </row>
    <row r="57" spans="1:7" ht="50.25" customHeight="1" x14ac:dyDescent="0.25">
      <c r="A57" s="4" t="str">
        <f>"ZBA286AC5B"</f>
        <v>ZBA286AC5B</v>
      </c>
      <c r="B57" s="4" t="s">
        <v>220</v>
      </c>
      <c r="C57" s="4" t="s">
        <v>221</v>
      </c>
      <c r="D57" s="4" t="s">
        <v>221</v>
      </c>
      <c r="E57" s="5" t="s">
        <v>222</v>
      </c>
      <c r="F57" s="4" t="s">
        <v>218</v>
      </c>
      <c r="G57" s="5" t="s">
        <v>223</v>
      </c>
    </row>
    <row r="58" spans="1:7" ht="102.75" customHeight="1" x14ac:dyDescent="0.25">
      <c r="A58" s="4" t="str">
        <f>"7981632B15"</f>
        <v>7981632B15</v>
      </c>
      <c r="B58" s="4" t="s">
        <v>224</v>
      </c>
      <c r="C58" s="4" t="s">
        <v>225</v>
      </c>
      <c r="D58" s="4" t="s">
        <v>226</v>
      </c>
      <c r="E58" s="5" t="s">
        <v>227</v>
      </c>
      <c r="F58" s="4" t="s">
        <v>228</v>
      </c>
      <c r="G58" s="5" t="s">
        <v>229</v>
      </c>
    </row>
    <row r="59" spans="1:7" ht="94.5" customHeight="1" x14ac:dyDescent="0.25">
      <c r="A59" s="4" t="str">
        <f>"Z9629519E2"</f>
        <v>Z9629519E2</v>
      </c>
      <c r="B59" s="4" t="s">
        <v>230</v>
      </c>
      <c r="C59" s="4" t="s">
        <v>231</v>
      </c>
      <c r="D59" s="4" t="s">
        <v>231</v>
      </c>
      <c r="E59" s="5" t="s">
        <v>232</v>
      </c>
      <c r="F59" s="4" t="s">
        <v>233</v>
      </c>
      <c r="G59" s="5" t="s">
        <v>232</v>
      </c>
    </row>
    <row r="60" spans="1:7" ht="102.75" customHeight="1" x14ac:dyDescent="0.25">
      <c r="A60" s="4" t="str">
        <f>"ZBA2953928"</f>
        <v>ZBA2953928</v>
      </c>
      <c r="B60" s="4" t="s">
        <v>234</v>
      </c>
      <c r="C60" s="4" t="s">
        <v>235</v>
      </c>
      <c r="D60" s="4" t="s">
        <v>235</v>
      </c>
      <c r="E60" s="5" t="s">
        <v>35</v>
      </c>
      <c r="F60" s="4" t="s">
        <v>236</v>
      </c>
      <c r="G60" s="5"/>
    </row>
    <row r="61" spans="1:7" ht="50.25" customHeight="1" x14ac:dyDescent="0.25">
      <c r="A61" s="4" t="str">
        <f>"Z8E293CB59"</f>
        <v>Z8E293CB59</v>
      </c>
      <c r="B61" s="4" t="s">
        <v>237</v>
      </c>
      <c r="C61" s="4" t="s">
        <v>238</v>
      </c>
      <c r="D61" s="4" t="s">
        <v>238</v>
      </c>
      <c r="E61" s="5" t="s">
        <v>239</v>
      </c>
      <c r="F61" s="4" t="s">
        <v>240</v>
      </c>
      <c r="G61" s="5" t="s">
        <v>239</v>
      </c>
    </row>
    <row r="62" spans="1:7" ht="72" customHeight="1" x14ac:dyDescent="0.25">
      <c r="A62" s="4" t="str">
        <f>"Z052935606"</f>
        <v>Z052935606</v>
      </c>
      <c r="B62" s="4" t="s">
        <v>241</v>
      </c>
      <c r="C62" s="4" t="s">
        <v>242</v>
      </c>
      <c r="D62" s="4" t="s">
        <v>242</v>
      </c>
      <c r="E62" s="5" t="s">
        <v>243</v>
      </c>
      <c r="F62" s="4" t="s">
        <v>244</v>
      </c>
      <c r="G62" s="5" t="s">
        <v>245</v>
      </c>
    </row>
    <row r="63" spans="1:7" ht="82.5" customHeight="1" x14ac:dyDescent="0.25">
      <c r="A63" s="4" t="str">
        <f>"Z0528F8675"</f>
        <v>Z0528F8675</v>
      </c>
      <c r="B63" s="4" t="s">
        <v>246</v>
      </c>
      <c r="C63" s="4" t="s">
        <v>247</v>
      </c>
      <c r="D63" s="4" t="s">
        <v>247</v>
      </c>
      <c r="E63" s="5" t="s">
        <v>248</v>
      </c>
      <c r="F63" s="4" t="s">
        <v>249</v>
      </c>
      <c r="G63" s="5" t="s">
        <v>248</v>
      </c>
    </row>
    <row r="64" spans="1:7" ht="83.25" customHeight="1" x14ac:dyDescent="0.25">
      <c r="A64" s="4" t="str">
        <f>"ZBE28D681E"</f>
        <v>ZBE28D681E</v>
      </c>
      <c r="B64" s="4" t="s">
        <v>250</v>
      </c>
      <c r="C64" s="4" t="s">
        <v>251</v>
      </c>
      <c r="D64" s="4" t="s">
        <v>251</v>
      </c>
      <c r="E64" s="5" t="s">
        <v>252</v>
      </c>
      <c r="F64" s="4" t="s">
        <v>253</v>
      </c>
      <c r="G64" s="5" t="s">
        <v>254</v>
      </c>
    </row>
    <row r="65" spans="1:7" ht="50.25" customHeight="1" x14ac:dyDescent="0.25">
      <c r="A65" s="4" t="str">
        <f>"Z2028BC8F4"</f>
        <v>Z2028BC8F4</v>
      </c>
      <c r="B65" s="4" t="s">
        <v>255</v>
      </c>
      <c r="C65" s="4" t="s">
        <v>256</v>
      </c>
      <c r="D65" s="4" t="s">
        <v>256</v>
      </c>
      <c r="E65" s="5" t="s">
        <v>257</v>
      </c>
      <c r="F65" s="4" t="s">
        <v>258</v>
      </c>
      <c r="G65" s="5" t="s">
        <v>259</v>
      </c>
    </row>
    <row r="66" spans="1:7" ht="50.25" customHeight="1" x14ac:dyDescent="0.25">
      <c r="A66" s="4" t="str">
        <f>"ZEB28A7E58"</f>
        <v>ZEB28A7E58</v>
      </c>
      <c r="B66" s="4" t="s">
        <v>260</v>
      </c>
      <c r="C66" s="4" t="s">
        <v>261</v>
      </c>
      <c r="D66" s="4" t="s">
        <v>261</v>
      </c>
      <c r="E66" s="5" t="s">
        <v>20</v>
      </c>
      <c r="F66" s="4" t="s">
        <v>262</v>
      </c>
      <c r="G66" s="5"/>
    </row>
    <row r="67" spans="1:7" ht="50.25" customHeight="1" x14ac:dyDescent="0.25">
      <c r="A67" s="4" t="str">
        <f>"7722828745"</f>
        <v>7722828745</v>
      </c>
      <c r="B67" s="4" t="s">
        <v>263</v>
      </c>
      <c r="C67" s="4" t="s">
        <v>264</v>
      </c>
      <c r="D67" s="4" t="s">
        <v>264</v>
      </c>
      <c r="E67" s="5" t="s">
        <v>265</v>
      </c>
      <c r="F67" s="4" t="s">
        <v>266</v>
      </c>
      <c r="G67" s="5" t="s">
        <v>267</v>
      </c>
    </row>
    <row r="68" spans="1:7" ht="50.25" customHeight="1" x14ac:dyDescent="0.25">
      <c r="A68" s="4" t="str">
        <f>"ZC7287372A"</f>
        <v>ZC7287372A</v>
      </c>
      <c r="B68" s="4" t="s">
        <v>268</v>
      </c>
      <c r="C68" s="4" t="s">
        <v>269</v>
      </c>
      <c r="D68" s="4" t="s">
        <v>269</v>
      </c>
      <c r="E68" s="5" t="s">
        <v>270</v>
      </c>
      <c r="F68" s="4" t="s">
        <v>271</v>
      </c>
      <c r="G68" s="5" t="s">
        <v>270</v>
      </c>
    </row>
    <row r="69" spans="1:7" ht="110.25" customHeight="1" x14ac:dyDescent="0.25">
      <c r="A69" s="4" t="str">
        <f>"7851695FAC"</f>
        <v>7851695FAC</v>
      </c>
      <c r="B69" s="4" t="s">
        <v>272</v>
      </c>
      <c r="C69" s="4" t="s">
        <v>273</v>
      </c>
      <c r="D69" s="4" t="s">
        <v>274</v>
      </c>
      <c r="E69" s="5" t="s">
        <v>275</v>
      </c>
      <c r="F69" s="4" t="s">
        <v>266</v>
      </c>
      <c r="G69" s="5" t="s">
        <v>276</v>
      </c>
    </row>
    <row r="70" spans="1:7" ht="50.25" customHeight="1" x14ac:dyDescent="0.25">
      <c r="A70" s="4" t="str">
        <f>"ZA4287019C"</f>
        <v>ZA4287019C</v>
      </c>
      <c r="B70" s="4" t="s">
        <v>277</v>
      </c>
      <c r="C70" s="4" t="s">
        <v>278</v>
      </c>
      <c r="D70" s="4" t="s">
        <v>278</v>
      </c>
      <c r="E70" s="5" t="s">
        <v>279</v>
      </c>
      <c r="F70" s="4" t="s">
        <v>280</v>
      </c>
      <c r="G70" s="5" t="s">
        <v>270</v>
      </c>
    </row>
    <row r="71" spans="1:7" ht="110.25" customHeight="1" x14ac:dyDescent="0.25">
      <c r="A71" s="4" t="str">
        <f>"7849855146"</f>
        <v>7849855146</v>
      </c>
      <c r="B71" s="4" t="s">
        <v>281</v>
      </c>
      <c r="C71" s="4" t="s">
        <v>282</v>
      </c>
      <c r="D71" s="4" t="s">
        <v>283</v>
      </c>
      <c r="E71" s="5" t="s">
        <v>284</v>
      </c>
      <c r="F71" s="4" t="s">
        <v>285</v>
      </c>
      <c r="G71" s="5" t="s">
        <v>286</v>
      </c>
    </row>
    <row r="72" spans="1:7" ht="50.25" customHeight="1" x14ac:dyDescent="0.25">
      <c r="A72" s="4" t="str">
        <f>"Z6B280706E"</f>
        <v>Z6B280706E</v>
      </c>
      <c r="B72" s="4" t="s">
        <v>287</v>
      </c>
      <c r="C72" s="4" t="s">
        <v>256</v>
      </c>
      <c r="D72" s="4" t="s">
        <v>256</v>
      </c>
      <c r="E72" s="5" t="s">
        <v>288</v>
      </c>
      <c r="F72" s="4" t="s">
        <v>289</v>
      </c>
      <c r="G72" s="5" t="s">
        <v>12</v>
      </c>
    </row>
    <row r="73" spans="1:7" ht="67.5" customHeight="1" x14ac:dyDescent="0.25">
      <c r="A73" s="4" t="str">
        <f>"Z2427F40F5"</f>
        <v>Z2427F40F5</v>
      </c>
      <c r="B73" s="4" t="s">
        <v>290</v>
      </c>
      <c r="C73" s="4" t="s">
        <v>291</v>
      </c>
      <c r="D73" s="4" t="s">
        <v>292</v>
      </c>
      <c r="E73" s="5" t="s">
        <v>293</v>
      </c>
      <c r="F73" s="4" t="s">
        <v>294</v>
      </c>
      <c r="G73" s="5"/>
    </row>
    <row r="74" spans="1:7" ht="50.25" customHeight="1" x14ac:dyDescent="0.25">
      <c r="A74" s="4" t="str">
        <f>"7774738CC0"</f>
        <v>7774738CC0</v>
      </c>
      <c r="B74" s="4" t="s">
        <v>295</v>
      </c>
      <c r="C74" s="4" t="s">
        <v>296</v>
      </c>
      <c r="D74" s="4" t="s">
        <v>297</v>
      </c>
      <c r="E74" s="5" t="s">
        <v>298</v>
      </c>
      <c r="F74" s="4" t="s">
        <v>299</v>
      </c>
      <c r="G74" s="5" t="s">
        <v>300</v>
      </c>
    </row>
    <row r="75" spans="1:7" ht="50.25" customHeight="1" x14ac:dyDescent="0.25">
      <c r="A75" s="4" t="str">
        <f>"Z89279ECE5"</f>
        <v>Z89279ECE5</v>
      </c>
      <c r="B75" s="4" t="s">
        <v>301</v>
      </c>
      <c r="C75" s="4" t="s">
        <v>302</v>
      </c>
      <c r="D75" s="4" t="s">
        <v>302</v>
      </c>
      <c r="E75" s="5" t="s">
        <v>303</v>
      </c>
      <c r="F75" s="4" t="s">
        <v>304</v>
      </c>
      <c r="G75" s="5"/>
    </row>
    <row r="76" spans="1:7" ht="50.25" customHeight="1" x14ac:dyDescent="0.25">
      <c r="A76" s="4" t="str">
        <f>"Z29278D419"</f>
        <v>Z29278D419</v>
      </c>
      <c r="B76" s="4" t="s">
        <v>305</v>
      </c>
      <c r="C76" s="4" t="s">
        <v>306</v>
      </c>
      <c r="D76" s="4" t="s">
        <v>307</v>
      </c>
      <c r="E76" s="5" t="s">
        <v>308</v>
      </c>
      <c r="F76" s="4" t="s">
        <v>309</v>
      </c>
      <c r="G76" s="5"/>
    </row>
    <row r="77" spans="1:7" ht="50.25" customHeight="1" x14ac:dyDescent="0.25">
      <c r="A77" s="4" t="str">
        <f>"Z822756709"</f>
        <v>Z822756709</v>
      </c>
      <c r="B77" s="4" t="s">
        <v>310</v>
      </c>
      <c r="C77" s="4" t="s">
        <v>251</v>
      </c>
      <c r="D77" s="4" t="s">
        <v>251</v>
      </c>
      <c r="E77" s="5" t="s">
        <v>311</v>
      </c>
      <c r="F77" s="4" t="s">
        <v>312</v>
      </c>
      <c r="G77" s="5" t="s">
        <v>311</v>
      </c>
    </row>
    <row r="78" spans="1:7" ht="50.25" customHeight="1" x14ac:dyDescent="0.25">
      <c r="A78" s="4" t="str">
        <f>"Z99274F3A8"</f>
        <v>Z99274F3A8</v>
      </c>
      <c r="B78" s="4" t="s">
        <v>313</v>
      </c>
      <c r="C78" s="4" t="s">
        <v>314</v>
      </c>
      <c r="D78" s="4" t="s">
        <v>315</v>
      </c>
      <c r="E78" s="5" t="s">
        <v>316</v>
      </c>
      <c r="F78" s="4" t="s">
        <v>317</v>
      </c>
      <c r="G78" s="5" t="s">
        <v>318</v>
      </c>
    </row>
    <row r="79" spans="1:7" ht="50.25" customHeight="1" x14ac:dyDescent="0.25">
      <c r="A79" s="4" t="str">
        <f>"Z4B285E5CC"</f>
        <v>Z4B285E5CC</v>
      </c>
      <c r="B79" s="4" t="s">
        <v>319</v>
      </c>
      <c r="C79" s="4" t="s">
        <v>320</v>
      </c>
      <c r="D79" s="4" t="s">
        <v>320</v>
      </c>
      <c r="E79" s="5" t="s">
        <v>321</v>
      </c>
      <c r="F79" s="4" t="s">
        <v>322</v>
      </c>
      <c r="G79" s="5" t="s">
        <v>323</v>
      </c>
    </row>
    <row r="80" spans="1:7" ht="24.75" customHeight="1" x14ac:dyDescent="0.25"/>
    <row r="81" ht="24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Rainis</dc:creator>
  <cp:lastModifiedBy>Francesca Lucchese</cp:lastModifiedBy>
  <dcterms:created xsi:type="dcterms:W3CDTF">2023-06-08T13:08:36Z</dcterms:created>
  <dcterms:modified xsi:type="dcterms:W3CDTF">2023-06-20T13:23:06Z</dcterms:modified>
</cp:coreProperties>
</file>